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♪包括支援センター\★総合事業への取り組みよ。\様式事業所関係\HPうぷ用\■総合事業請求様式（R2.4）平成を令和に訂正\"/>
    </mc:Choice>
  </mc:AlternateContent>
  <bookViews>
    <workbookView xWindow="600" yWindow="75" windowWidth="19395" windowHeight="7380"/>
  </bookViews>
  <sheets>
    <sheet name="①実績記録票" sheetId="8" r:id="rId1"/>
    <sheet name="②明細書" sheetId="10" r:id="rId2"/>
    <sheet name="③請求書" sheetId="12" r:id="rId3"/>
    <sheet name="記入例①" sheetId="21" r:id="rId4"/>
    <sheet name="記入例②" sheetId="22" r:id="rId5"/>
    <sheet name="記入例③" sheetId="19" r:id="rId6"/>
    <sheet name="①-2実績記録票 (2枚目)" sheetId="20" r:id="rId7"/>
  </sheets>
  <definedNames>
    <definedName name="_xlnm.Print_Area" localSheetId="6">'①-2実績記録票 (2枚目)'!$A$1:$AR$58</definedName>
    <definedName name="_xlnm.Print_Area" localSheetId="1">②明細書!$A$1:$P$30</definedName>
    <definedName name="_xlnm.Print_Area" localSheetId="3">記入例①!$A$1:$AP$57</definedName>
    <definedName name="_xlnm.Print_Area" localSheetId="4">記入例②!$A$1:$P$30</definedName>
  </definedNames>
  <calcPr calcId="162913"/>
</workbook>
</file>

<file path=xl/calcChain.xml><?xml version="1.0" encoding="utf-8"?>
<calcChain xmlns="http://schemas.openxmlformats.org/spreadsheetml/2006/main">
  <c r="AP20" i="20" l="1"/>
  <c r="AP24" i="20"/>
  <c r="AP28" i="20"/>
  <c r="AP32" i="20"/>
  <c r="AO32" i="20" s="1"/>
  <c r="AP36" i="20"/>
  <c r="AP40" i="20"/>
  <c r="AP44" i="20"/>
  <c r="AP48" i="20"/>
  <c r="AO48" i="20" s="1"/>
  <c r="AP52" i="20"/>
  <c r="AO20" i="20"/>
  <c r="AO24" i="20"/>
  <c r="AO28" i="20"/>
  <c r="AO36" i="20"/>
  <c r="AO40" i="20"/>
  <c r="AO44" i="20"/>
  <c r="AO52" i="20"/>
  <c r="AP24" i="8"/>
  <c r="AP28" i="8"/>
  <c r="AP32" i="8"/>
  <c r="AO32" i="8" s="1"/>
  <c r="AP36" i="8"/>
  <c r="AP40" i="8"/>
  <c r="AP44" i="8"/>
  <c r="AP48" i="8"/>
  <c r="AO48" i="8" s="1"/>
  <c r="AP52" i="8"/>
  <c r="AO24" i="8"/>
  <c r="AO28" i="8"/>
  <c r="AO36" i="8"/>
  <c r="AO40" i="8"/>
  <c r="AO44" i="8"/>
  <c r="AO52" i="8"/>
  <c r="L16" i="10" l="1"/>
  <c r="L3" i="10" l="1"/>
  <c r="B16" i="22"/>
  <c r="B15" i="22"/>
  <c r="B14" i="22"/>
  <c r="B13" i="22"/>
  <c r="B12" i="22"/>
  <c r="B11" i="22"/>
  <c r="B10" i="22"/>
  <c r="B9" i="22"/>
  <c r="L26" i="22"/>
  <c r="J26" i="22"/>
  <c r="K26" i="22" s="1"/>
  <c r="C26" i="22"/>
  <c r="L25" i="22"/>
  <c r="J25" i="22"/>
  <c r="K25" i="22" s="1"/>
  <c r="C25" i="22"/>
  <c r="L24" i="22"/>
  <c r="J24" i="22"/>
  <c r="K24" i="22" s="1"/>
  <c r="C24" i="22"/>
  <c r="L23" i="22"/>
  <c r="J23" i="22"/>
  <c r="K23" i="22" s="1"/>
  <c r="C23" i="22"/>
  <c r="L22" i="22"/>
  <c r="J22" i="22"/>
  <c r="K22" i="22" s="1"/>
  <c r="C22" i="22"/>
  <c r="L21" i="22"/>
  <c r="J21" i="22"/>
  <c r="K21" i="22" s="1"/>
  <c r="C21" i="22"/>
  <c r="L20" i="22"/>
  <c r="J20" i="22"/>
  <c r="K20" i="22" s="1"/>
  <c r="C20" i="22"/>
  <c r="L19" i="22"/>
  <c r="J19" i="22"/>
  <c r="K19" i="22" s="1"/>
  <c r="C19" i="22"/>
  <c r="L18" i="22"/>
  <c r="J18" i="22"/>
  <c r="K18" i="22" s="1"/>
  <c r="C18" i="22"/>
  <c r="L17" i="22"/>
  <c r="J17" i="22"/>
  <c r="K17" i="22" s="1"/>
  <c r="C17" i="22"/>
  <c r="L16" i="22"/>
  <c r="C16" i="22"/>
  <c r="L15" i="22"/>
  <c r="C15" i="22"/>
  <c r="L14" i="22"/>
  <c r="C14" i="22"/>
  <c r="L13" i="22"/>
  <c r="C13" i="22"/>
  <c r="L12" i="22"/>
  <c r="C12" i="22"/>
  <c r="L11" i="22"/>
  <c r="C11" i="22"/>
  <c r="L10" i="22"/>
  <c r="C10" i="22"/>
  <c r="L9" i="22"/>
  <c r="C9" i="22"/>
  <c r="AK55" i="20"/>
  <c r="J26" i="10" s="1"/>
  <c r="AK54" i="20"/>
  <c r="AK53" i="20"/>
  <c r="AK52" i="20"/>
  <c r="AK51" i="20"/>
  <c r="J25" i="10" s="1"/>
  <c r="AK50" i="20"/>
  <c r="H25" i="22" s="1"/>
  <c r="I25" i="22" s="1"/>
  <c r="AK49" i="20"/>
  <c r="F25" i="22" s="1"/>
  <c r="G25" i="22" s="1"/>
  <c r="AK48" i="20"/>
  <c r="AK47" i="20"/>
  <c r="J24" i="10" s="1"/>
  <c r="AK46" i="20"/>
  <c r="H24" i="22" s="1"/>
  <c r="I24" i="22" s="1"/>
  <c r="AK45" i="20"/>
  <c r="AK44" i="20"/>
  <c r="D24" i="22" s="1"/>
  <c r="E24" i="22" s="1"/>
  <c r="AK43" i="20"/>
  <c r="J23" i="10" s="1"/>
  <c r="AK42" i="20"/>
  <c r="H23" i="22" s="1"/>
  <c r="I23" i="22" s="1"/>
  <c r="AK41" i="20"/>
  <c r="F23" i="22" s="1"/>
  <c r="G23" i="22" s="1"/>
  <c r="AK40" i="20"/>
  <c r="AK39" i="20"/>
  <c r="J22" i="10" s="1"/>
  <c r="AK38" i="20"/>
  <c r="AK37" i="20"/>
  <c r="AK36" i="20"/>
  <c r="D22" i="22" s="1"/>
  <c r="E22" i="22" s="1"/>
  <c r="AK35" i="20"/>
  <c r="J21" i="10" s="1"/>
  <c r="AK34" i="20"/>
  <c r="H21" i="22" s="1"/>
  <c r="I21" i="22" s="1"/>
  <c r="AK33" i="20"/>
  <c r="F21" i="22" s="1"/>
  <c r="G21" i="22" s="1"/>
  <c r="AK32" i="20"/>
  <c r="AK31" i="20"/>
  <c r="J20" i="10" s="1"/>
  <c r="AK30" i="20"/>
  <c r="AK29" i="20"/>
  <c r="AK28" i="20"/>
  <c r="D20" i="22" s="1"/>
  <c r="E20" i="22" s="1"/>
  <c r="AK27" i="20"/>
  <c r="J19" i="10" s="1"/>
  <c r="AK26" i="20"/>
  <c r="H19" i="22" s="1"/>
  <c r="I19" i="22" s="1"/>
  <c r="AK25" i="20"/>
  <c r="F19" i="22" s="1"/>
  <c r="G19" i="22" s="1"/>
  <c r="AK24" i="20"/>
  <c r="AK23" i="20"/>
  <c r="J18" i="10" s="1"/>
  <c r="AK22" i="20"/>
  <c r="AK21" i="20"/>
  <c r="AK20" i="20"/>
  <c r="AK19" i="20"/>
  <c r="J17" i="10" s="1"/>
  <c r="AK18" i="20"/>
  <c r="H17" i="22" s="1"/>
  <c r="I17" i="22" s="1"/>
  <c r="AK17" i="20"/>
  <c r="F17" i="22" s="1"/>
  <c r="G17" i="22" s="1"/>
  <c r="AK16" i="20"/>
  <c r="AK27" i="8"/>
  <c r="J9" i="22" s="1"/>
  <c r="K9" i="22" s="1"/>
  <c r="AK23" i="8"/>
  <c r="AK22" i="8"/>
  <c r="AK55" i="8"/>
  <c r="AK51" i="8"/>
  <c r="J15" i="22" s="1"/>
  <c r="K15" i="22" s="1"/>
  <c r="AK47" i="8"/>
  <c r="J14" i="22" s="1"/>
  <c r="K14" i="22" s="1"/>
  <c r="AK43" i="8"/>
  <c r="J13" i="22" s="1"/>
  <c r="K13" i="22" s="1"/>
  <c r="AK39" i="8"/>
  <c r="AK35" i="8"/>
  <c r="J11" i="22" s="1"/>
  <c r="K11" i="22" s="1"/>
  <c r="AK31" i="8"/>
  <c r="J10" i="22" s="1"/>
  <c r="K10" i="22" s="1"/>
  <c r="AK19" i="8"/>
  <c r="D16" i="8"/>
  <c r="D17" i="22" l="1"/>
  <c r="E17" i="22" s="1"/>
  <c r="M17" i="22"/>
  <c r="L27" i="22"/>
  <c r="D18" i="22"/>
  <c r="E18" i="22" s="1"/>
  <c r="D26" i="22"/>
  <c r="E26" i="22" s="1"/>
  <c r="J12" i="22"/>
  <c r="K12" i="22" s="1"/>
  <c r="J16" i="22"/>
  <c r="K16" i="22" s="1"/>
  <c r="F18" i="22"/>
  <c r="G18" i="22" s="1"/>
  <c r="F20" i="22"/>
  <c r="G20" i="22" s="1"/>
  <c r="F22" i="22"/>
  <c r="G22" i="22" s="1"/>
  <c r="F24" i="22"/>
  <c r="G24" i="22" s="1"/>
  <c r="M24" i="22" s="1"/>
  <c r="F26" i="22"/>
  <c r="G26" i="22" s="1"/>
  <c r="H18" i="22"/>
  <c r="I18" i="22" s="1"/>
  <c r="D19" i="22"/>
  <c r="E19" i="22" s="1"/>
  <c r="M19" i="22" s="1"/>
  <c r="H20" i="22"/>
  <c r="I20" i="22" s="1"/>
  <c r="D21" i="22"/>
  <c r="E21" i="22" s="1"/>
  <c r="M21" i="22" s="1"/>
  <c r="H22" i="22"/>
  <c r="I22" i="22" s="1"/>
  <c r="D23" i="22"/>
  <c r="E23" i="22" s="1"/>
  <c r="M23" i="22" s="1"/>
  <c r="D25" i="22"/>
  <c r="E25" i="22" s="1"/>
  <c r="M25" i="22" s="1"/>
  <c r="H26" i="22"/>
  <c r="I26" i="22" s="1"/>
  <c r="AL19" i="8"/>
  <c r="M22" i="22" l="1"/>
  <c r="M20" i="22"/>
  <c r="M18" i="22"/>
  <c r="K27" i="22"/>
  <c r="M26" i="22"/>
  <c r="J27" i="22"/>
  <c r="AK55" i="21" l="1"/>
  <c r="AK54" i="21"/>
  <c r="AK53" i="21"/>
  <c r="AK52" i="21"/>
  <c r="AK51" i="21"/>
  <c r="AK50" i="21"/>
  <c r="AK49" i="21"/>
  <c r="AK48" i="21"/>
  <c r="AK47" i="21"/>
  <c r="AK46" i="21"/>
  <c r="AK45" i="21"/>
  <c r="AK44" i="21"/>
  <c r="AK43" i="21"/>
  <c r="AK42" i="21"/>
  <c r="AK41" i="21"/>
  <c r="AK40" i="21"/>
  <c r="AK39" i="21"/>
  <c r="AK38" i="21"/>
  <c r="AK37" i="21"/>
  <c r="AK36" i="21"/>
  <c r="AK35" i="21"/>
  <c r="AK34" i="21"/>
  <c r="AK33" i="21"/>
  <c r="AK32" i="21"/>
  <c r="AK31" i="21"/>
  <c r="AK30" i="21"/>
  <c r="AK29" i="21"/>
  <c r="AK28" i="21"/>
  <c r="AK27" i="21"/>
  <c r="AK26" i="21"/>
  <c r="AK25" i="21"/>
  <c r="AK24" i="21"/>
  <c r="AK23" i="21"/>
  <c r="AK22" i="21"/>
  <c r="AK21" i="21"/>
  <c r="AK20" i="21"/>
  <c r="AK19" i="21"/>
  <c r="D52" i="21" l="1"/>
  <c r="AL54" i="21" s="1"/>
  <c r="D48" i="21"/>
  <c r="AL50" i="21" s="1"/>
  <c r="AL45" i="21"/>
  <c r="D44" i="21"/>
  <c r="AL44" i="21" s="1"/>
  <c r="D40" i="21"/>
  <c r="AL41" i="21" s="1"/>
  <c r="D36" i="21"/>
  <c r="AL36" i="21" s="1"/>
  <c r="D32" i="21"/>
  <c r="AL34" i="21" s="1"/>
  <c r="D28" i="21"/>
  <c r="AL30" i="21" s="1"/>
  <c r="D24" i="21"/>
  <c r="AL24" i="21" s="1"/>
  <c r="D20" i="21"/>
  <c r="AL23" i="21" s="1"/>
  <c r="AK18" i="21"/>
  <c r="AK17" i="21"/>
  <c r="AK16" i="21"/>
  <c r="D16" i="21"/>
  <c r="AL19" i="21" s="1"/>
  <c r="AF1" i="21"/>
  <c r="K26" i="10"/>
  <c r="K25" i="10"/>
  <c r="K24" i="10"/>
  <c r="K23" i="10"/>
  <c r="K22" i="10"/>
  <c r="K21" i="10"/>
  <c r="K20" i="10"/>
  <c r="K19" i="10"/>
  <c r="K18" i="10"/>
  <c r="K17" i="10"/>
  <c r="J16" i="10"/>
  <c r="K16" i="10" s="1"/>
  <c r="J15" i="10"/>
  <c r="K15" i="10" s="1"/>
  <c r="J14" i="10"/>
  <c r="K14" i="10" s="1"/>
  <c r="J13" i="10"/>
  <c r="K13" i="10" s="1"/>
  <c r="J12" i="10"/>
  <c r="K12" i="10" s="1"/>
  <c r="J11" i="10"/>
  <c r="K11" i="10" s="1"/>
  <c r="J10" i="10"/>
  <c r="K10" i="10" s="1"/>
  <c r="J9" i="10"/>
  <c r="K9" i="10" s="1"/>
  <c r="J8" i="10"/>
  <c r="K8" i="10" s="1"/>
  <c r="J7" i="10"/>
  <c r="AK48" i="8"/>
  <c r="D15" i="22" s="1"/>
  <c r="E15" i="22" s="1"/>
  <c r="AK49" i="8"/>
  <c r="F15" i="22" s="1"/>
  <c r="G15" i="22" s="1"/>
  <c r="AK50" i="8"/>
  <c r="H15" i="22" s="1"/>
  <c r="I15" i="22" s="1"/>
  <c r="AK52" i="8"/>
  <c r="D16" i="22" s="1"/>
  <c r="E16" i="22" s="1"/>
  <c r="AK53" i="8"/>
  <c r="F16" i="22" s="1"/>
  <c r="G16" i="22" s="1"/>
  <c r="AK54" i="8"/>
  <c r="H16" i="22" s="1"/>
  <c r="I16" i="22" s="1"/>
  <c r="K7" i="10" l="1"/>
  <c r="K27" i="10" s="1"/>
  <c r="J27" i="10"/>
  <c r="M16" i="22"/>
  <c r="M15" i="22"/>
  <c r="AL25" i="21"/>
  <c r="AL46" i="21"/>
  <c r="AL26" i="21"/>
  <c r="AN24" i="21" s="1"/>
  <c r="AL37" i="21"/>
  <c r="AL38" i="21"/>
  <c r="AN36" i="21" s="1"/>
  <c r="AL42" i="21"/>
  <c r="AL52" i="21"/>
  <c r="AL48" i="21"/>
  <c r="AL29" i="21"/>
  <c r="AL49" i="21"/>
  <c r="AL53" i="21"/>
  <c r="AN52" i="21" s="1"/>
  <c r="AL28" i="21"/>
  <c r="AL40" i="21"/>
  <c r="AN40" i="21" s="1"/>
  <c r="AL32" i="21"/>
  <c r="AL33" i="21"/>
  <c r="AN32" i="21"/>
  <c r="AL16" i="21"/>
  <c r="AL20" i="21"/>
  <c r="AL21" i="21"/>
  <c r="AL22" i="21"/>
  <c r="AL18" i="21"/>
  <c r="AL17" i="21"/>
  <c r="AN44" i="21"/>
  <c r="B27" i="10"/>
  <c r="AN28" i="21" l="1"/>
  <c r="AN48" i="21"/>
  <c r="AN16" i="21"/>
  <c r="AM56" i="21" s="1"/>
  <c r="AN20" i="21"/>
  <c r="L26" i="10"/>
  <c r="L25" i="10"/>
  <c r="L24" i="10"/>
  <c r="L23" i="10"/>
  <c r="L22" i="10"/>
  <c r="L21" i="10"/>
  <c r="L20" i="10"/>
  <c r="L19" i="10"/>
  <c r="L18" i="10"/>
  <c r="L17" i="10"/>
  <c r="H26" i="10"/>
  <c r="C17" i="10"/>
  <c r="C18" i="10"/>
  <c r="C19" i="10"/>
  <c r="C20" i="10"/>
  <c r="C21" i="10"/>
  <c r="C22" i="10"/>
  <c r="C23" i="10"/>
  <c r="C24" i="10"/>
  <c r="C25" i="10"/>
  <c r="C26" i="10"/>
  <c r="B26" i="10"/>
  <c r="B25" i="10"/>
  <c r="B24" i="10"/>
  <c r="B23" i="10"/>
  <c r="B22" i="10"/>
  <c r="B21" i="10"/>
  <c r="B20" i="10"/>
  <c r="B19" i="10"/>
  <c r="B18" i="10"/>
  <c r="D52" i="8"/>
  <c r="AL55" i="8" s="1"/>
  <c r="D48" i="8"/>
  <c r="AL51" i="8" s="1"/>
  <c r="AK46" i="8"/>
  <c r="H14" i="22" s="1"/>
  <c r="I14" i="22" s="1"/>
  <c r="AK45" i="8"/>
  <c r="F14" i="22" s="1"/>
  <c r="G14" i="22" s="1"/>
  <c r="AK44" i="8"/>
  <c r="D14" i="22" s="1"/>
  <c r="E14" i="22" s="1"/>
  <c r="D44" i="8"/>
  <c r="AL47" i="8" s="1"/>
  <c r="AK42" i="8"/>
  <c r="H13" i="22" s="1"/>
  <c r="I13" i="22" s="1"/>
  <c r="AK41" i="8"/>
  <c r="F13" i="22" s="1"/>
  <c r="G13" i="22" s="1"/>
  <c r="AK40" i="8"/>
  <c r="D13" i="22" s="1"/>
  <c r="E13" i="22" s="1"/>
  <c r="D40" i="8"/>
  <c r="AL43" i="8" s="1"/>
  <c r="AK38" i="8"/>
  <c r="H12" i="22" s="1"/>
  <c r="I12" i="22" s="1"/>
  <c r="AK37" i="8"/>
  <c r="F12" i="22" s="1"/>
  <c r="G12" i="22" s="1"/>
  <c r="AK36" i="8"/>
  <c r="D12" i="22" s="1"/>
  <c r="E12" i="22" s="1"/>
  <c r="D36" i="8"/>
  <c r="AL39" i="8" s="1"/>
  <c r="AK34" i="8"/>
  <c r="H11" i="22" s="1"/>
  <c r="I11" i="22" s="1"/>
  <c r="AK33" i="8"/>
  <c r="F11" i="22" s="1"/>
  <c r="G11" i="22" s="1"/>
  <c r="AK32" i="8"/>
  <c r="D11" i="22" s="1"/>
  <c r="E11" i="22" s="1"/>
  <c r="D32" i="8"/>
  <c r="AL35" i="8" s="1"/>
  <c r="AK30" i="8"/>
  <c r="H10" i="22" s="1"/>
  <c r="I10" i="22" s="1"/>
  <c r="AK29" i="8"/>
  <c r="F10" i="22" s="1"/>
  <c r="G10" i="22" s="1"/>
  <c r="AK28" i="8"/>
  <c r="D10" i="22" s="1"/>
  <c r="E10" i="22" s="1"/>
  <c r="D28" i="8"/>
  <c r="AL31" i="8" s="1"/>
  <c r="AK26" i="8"/>
  <c r="H9" i="22" s="1"/>
  <c r="I9" i="22" s="1"/>
  <c r="AK25" i="8"/>
  <c r="F9" i="22" s="1"/>
  <c r="G9" i="22" s="1"/>
  <c r="AK24" i="8"/>
  <c r="D9" i="22" s="1"/>
  <c r="E9" i="22" s="1"/>
  <c r="D24" i="8"/>
  <c r="AL27" i="8" s="1"/>
  <c r="AK21" i="8"/>
  <c r="AK20" i="8"/>
  <c r="D20" i="8"/>
  <c r="AL23" i="8" s="1"/>
  <c r="AK18" i="8"/>
  <c r="AK17" i="8"/>
  <c r="AK16" i="8"/>
  <c r="B17" i="10"/>
  <c r="F26" i="10"/>
  <c r="D26" i="10"/>
  <c r="D52" i="20"/>
  <c r="H25" i="10"/>
  <c r="F25" i="10"/>
  <c r="D25" i="10"/>
  <c r="D48" i="20"/>
  <c r="H24" i="10"/>
  <c r="F24" i="10"/>
  <c r="D24" i="10"/>
  <c r="D44" i="20"/>
  <c r="H23" i="10"/>
  <c r="F23" i="10"/>
  <c r="D23" i="10"/>
  <c r="D40" i="20"/>
  <c r="H22" i="10"/>
  <c r="F22" i="10"/>
  <c r="D22" i="10"/>
  <c r="D36" i="20"/>
  <c r="H21" i="10"/>
  <c r="F21" i="10"/>
  <c r="D21" i="10"/>
  <c r="E21" i="10" s="1"/>
  <c r="D32" i="20"/>
  <c r="H20" i="10"/>
  <c r="I20" i="10" s="1"/>
  <c r="F20" i="10"/>
  <c r="D20" i="10"/>
  <c r="E20" i="10" s="1"/>
  <c r="D28" i="20"/>
  <c r="H19" i="10"/>
  <c r="F19" i="10"/>
  <c r="D19" i="10"/>
  <c r="E19" i="10" s="1"/>
  <c r="D24" i="20"/>
  <c r="H18" i="10"/>
  <c r="F18" i="10"/>
  <c r="D18" i="10"/>
  <c r="E18" i="10" s="1"/>
  <c r="D20" i="20"/>
  <c r="H17" i="10"/>
  <c r="F17" i="10"/>
  <c r="D17" i="10"/>
  <c r="E17" i="10" s="1"/>
  <c r="D16" i="20"/>
  <c r="AL16" i="20" s="1"/>
  <c r="AF1" i="20"/>
  <c r="M9" i="22" l="1"/>
  <c r="M10" i="22"/>
  <c r="M11" i="22"/>
  <c r="M12" i="22"/>
  <c r="M13" i="22"/>
  <c r="M14" i="22"/>
  <c r="AL18" i="20"/>
  <c r="AL19" i="20"/>
  <c r="AL17" i="20"/>
  <c r="AL21" i="20"/>
  <c r="AL22" i="20"/>
  <c r="AL20" i="20"/>
  <c r="AL23" i="20"/>
  <c r="AL26" i="20"/>
  <c r="AL27" i="20"/>
  <c r="AL25" i="20"/>
  <c r="AL24" i="20"/>
  <c r="AL30" i="20"/>
  <c r="AL29" i="20"/>
  <c r="AL31" i="20"/>
  <c r="AL28" i="20"/>
  <c r="AL35" i="20"/>
  <c r="AL34" i="20"/>
  <c r="AL32" i="20"/>
  <c r="AL33" i="20"/>
  <c r="AL39" i="20"/>
  <c r="AL38" i="20"/>
  <c r="AL36" i="20"/>
  <c r="AL37" i="20"/>
  <c r="AL40" i="20"/>
  <c r="AL41" i="20"/>
  <c r="AL42" i="20"/>
  <c r="AL43" i="20"/>
  <c r="AL45" i="20"/>
  <c r="AL46" i="20"/>
  <c r="AL47" i="20"/>
  <c r="AL44" i="20"/>
  <c r="AL51" i="20"/>
  <c r="AL48" i="20"/>
  <c r="AL50" i="20"/>
  <c r="AL49" i="20"/>
  <c r="AL54" i="20"/>
  <c r="AL55" i="20"/>
  <c r="AL53" i="20"/>
  <c r="AL52" i="20"/>
  <c r="D27" i="22"/>
  <c r="F27" i="22"/>
  <c r="G27" i="22"/>
  <c r="I27" i="22"/>
  <c r="H27" i="22"/>
  <c r="AL53" i="8"/>
  <c r="AL52" i="8"/>
  <c r="AL54" i="8"/>
  <c r="AL49" i="8"/>
  <c r="AL50" i="8"/>
  <c r="AL48" i="8"/>
  <c r="G17" i="10"/>
  <c r="G18" i="10"/>
  <c r="M18" i="10" s="1"/>
  <c r="G20" i="10"/>
  <c r="M20" i="10" s="1"/>
  <c r="I17" i="10"/>
  <c r="I18" i="10"/>
  <c r="I19" i="10"/>
  <c r="I21" i="10"/>
  <c r="G21" i="10"/>
  <c r="G19" i="10"/>
  <c r="C8" i="12"/>
  <c r="M17" i="10" l="1"/>
  <c r="AN16" i="20"/>
  <c r="AP16" i="20" s="1"/>
  <c r="AO16" i="20" s="1"/>
  <c r="M21" i="10"/>
  <c r="M19" i="10"/>
  <c r="AN48" i="20"/>
  <c r="N25" i="22" s="1"/>
  <c r="O25" i="22" s="1"/>
  <c r="AN40" i="20"/>
  <c r="N23" i="22" s="1"/>
  <c r="O23" i="22" s="1"/>
  <c r="AN52" i="20"/>
  <c r="N26" i="22" s="1"/>
  <c r="O26" i="22" s="1"/>
  <c r="AN44" i="20"/>
  <c r="N24" i="22" s="1"/>
  <c r="O24" i="22" s="1"/>
  <c r="AN28" i="20"/>
  <c r="N20" i="22" s="1"/>
  <c r="O20" i="22" s="1"/>
  <c r="AN24" i="20"/>
  <c r="N19" i="22" s="1"/>
  <c r="O19" i="22" s="1"/>
  <c r="AN36" i="20"/>
  <c r="N22" i="22" s="1"/>
  <c r="O22" i="22" s="1"/>
  <c r="AN32" i="20"/>
  <c r="N21" i="22" s="1"/>
  <c r="O21" i="22" s="1"/>
  <c r="AN20" i="20"/>
  <c r="N18" i="22" s="1"/>
  <c r="O18" i="22" s="1"/>
  <c r="AN48" i="8"/>
  <c r="N15" i="22" s="1"/>
  <c r="O15" i="22" s="1"/>
  <c r="E27" i="22"/>
  <c r="M27" i="22"/>
  <c r="AN52" i="8"/>
  <c r="N16" i="22" s="1"/>
  <c r="O16" i="22" s="1"/>
  <c r="N17" i="22" l="1"/>
  <c r="O17" i="22" s="1"/>
  <c r="AP57" i="20"/>
  <c r="N20" i="10"/>
  <c r="O20" i="10" s="1"/>
  <c r="N19" i="10"/>
  <c r="N18" i="10"/>
  <c r="O18" i="10" s="1"/>
  <c r="N17" i="10"/>
  <c r="O17" i="10" s="1"/>
  <c r="N21" i="10"/>
  <c r="O21" i="10" s="1"/>
  <c r="O19" i="10"/>
  <c r="AM57" i="20"/>
  <c r="D7" i="10"/>
  <c r="AL17" i="8"/>
  <c r="AL18" i="8" l="1"/>
  <c r="AL16" i="8"/>
  <c r="B7" i="10"/>
  <c r="C7" i="10"/>
  <c r="L7" i="10"/>
  <c r="B8" i="10"/>
  <c r="C8" i="10"/>
  <c r="L8" i="10"/>
  <c r="B9" i="10"/>
  <c r="C9" i="10"/>
  <c r="L9" i="10"/>
  <c r="B10" i="10"/>
  <c r="C10" i="10"/>
  <c r="L10" i="10"/>
  <c r="B11" i="10"/>
  <c r="C11" i="10"/>
  <c r="L11" i="10"/>
  <c r="B12" i="10"/>
  <c r="C12" i="10"/>
  <c r="L12" i="10"/>
  <c r="B13" i="10"/>
  <c r="C13" i="10"/>
  <c r="L13" i="10"/>
  <c r="B14" i="10"/>
  <c r="C14" i="10"/>
  <c r="L14" i="10"/>
  <c r="B15" i="10"/>
  <c r="C15" i="10"/>
  <c r="L15" i="10"/>
  <c r="B16" i="10"/>
  <c r="C16" i="10"/>
  <c r="I23" i="10"/>
  <c r="I24" i="10"/>
  <c r="I25" i="10"/>
  <c r="I26" i="10"/>
  <c r="AN16" i="8" l="1"/>
  <c r="AP16" i="8" s="1"/>
  <c r="AO16" i="8" s="1"/>
  <c r="L27" i="10"/>
  <c r="H15" i="10"/>
  <c r="I15" i="10" s="1"/>
  <c r="F15" i="10"/>
  <c r="G15" i="10" s="1"/>
  <c r="D15" i="10"/>
  <c r="E15" i="10" s="1"/>
  <c r="AF1" i="8"/>
  <c r="M15" i="10" l="1"/>
  <c r="E8" i="12"/>
  <c r="C30" i="22"/>
  <c r="C30" i="10"/>
  <c r="I22" i="10" l="1"/>
  <c r="E23" i="10"/>
  <c r="G24" i="10"/>
  <c r="E24" i="10"/>
  <c r="M24" i="10" s="1"/>
  <c r="G25" i="10"/>
  <c r="E22" i="10"/>
  <c r="M22" i="10" s="1"/>
  <c r="G23" i="10"/>
  <c r="E26" i="10"/>
  <c r="M26" i="10" s="1"/>
  <c r="G22" i="10"/>
  <c r="E25" i="10"/>
  <c r="M25" i="10" s="1"/>
  <c r="G26" i="10"/>
  <c r="M23" i="10" l="1"/>
  <c r="N22" i="10"/>
  <c r="O22" i="10" l="1"/>
  <c r="N24" i="10"/>
  <c r="O24" i="10" s="1"/>
  <c r="N26" i="10"/>
  <c r="O26" i="10" s="1"/>
  <c r="N25" i="10"/>
  <c r="O25" i="10" s="1"/>
  <c r="N23" i="10"/>
  <c r="O23" i="10" s="1"/>
  <c r="F7" i="10"/>
  <c r="G7" i="10" s="1"/>
  <c r="H7" i="10"/>
  <c r="I7" i="10" s="1"/>
  <c r="E7" i="10"/>
  <c r="M7" i="10" l="1"/>
  <c r="F16" i="10"/>
  <c r="G16" i="10" s="1"/>
  <c r="AL38" i="8"/>
  <c r="H12" i="10"/>
  <c r="I12" i="10" s="1"/>
  <c r="AL33" i="8"/>
  <c r="F11" i="10"/>
  <c r="G11" i="10" s="1"/>
  <c r="AL28" i="8"/>
  <c r="D10" i="10"/>
  <c r="E10" i="10" s="1"/>
  <c r="D16" i="10"/>
  <c r="E16" i="10" s="1"/>
  <c r="AL42" i="8"/>
  <c r="H13" i="10"/>
  <c r="I13" i="10" s="1"/>
  <c r="AL37" i="8"/>
  <c r="F12" i="10"/>
  <c r="G12" i="10" s="1"/>
  <c r="D11" i="10"/>
  <c r="E11" i="10" s="1"/>
  <c r="AL32" i="8"/>
  <c r="AL26" i="8"/>
  <c r="H9" i="10"/>
  <c r="I9" i="10" s="1"/>
  <c r="AL21" i="8"/>
  <c r="F8" i="10"/>
  <c r="G8" i="10" s="1"/>
  <c r="F13" i="10"/>
  <c r="G13" i="10" s="1"/>
  <c r="AL41" i="8"/>
  <c r="D8" i="10"/>
  <c r="E8" i="10" s="1"/>
  <c r="AL20" i="8"/>
  <c r="AL46" i="8"/>
  <c r="H14" i="10"/>
  <c r="I14" i="10" s="1"/>
  <c r="D12" i="10"/>
  <c r="E12" i="10" s="1"/>
  <c r="AL36" i="8"/>
  <c r="H10" i="10"/>
  <c r="I10" i="10" s="1"/>
  <c r="AL30" i="8"/>
  <c r="AL25" i="8"/>
  <c r="F9" i="10"/>
  <c r="G9" i="10" s="1"/>
  <c r="AL45" i="8"/>
  <c r="F14" i="10"/>
  <c r="G14" i="10" s="1"/>
  <c r="D13" i="10"/>
  <c r="E13" i="10" s="1"/>
  <c r="AL40" i="8"/>
  <c r="H11" i="10"/>
  <c r="I11" i="10" s="1"/>
  <c r="AL34" i="8"/>
  <c r="AL29" i="8"/>
  <c r="F10" i="10"/>
  <c r="G10" i="10" s="1"/>
  <c r="D9" i="10"/>
  <c r="E9" i="10" s="1"/>
  <c r="AL24" i="8"/>
  <c r="H16" i="10"/>
  <c r="I16" i="10" s="1"/>
  <c r="AL44" i="8"/>
  <c r="D14" i="10"/>
  <c r="E14" i="10" s="1"/>
  <c r="AL22" i="8"/>
  <c r="H8" i="10"/>
  <c r="I8" i="10" s="1"/>
  <c r="N15" i="10"/>
  <c r="O15" i="10" s="1"/>
  <c r="M16" i="10" l="1"/>
  <c r="M14" i="10"/>
  <c r="M10" i="10"/>
  <c r="M9" i="10"/>
  <c r="M13" i="10"/>
  <c r="M12" i="10"/>
  <c r="M8" i="10"/>
  <c r="M11" i="10"/>
  <c r="AN24" i="8"/>
  <c r="N9" i="22" s="1"/>
  <c r="O9" i="22" s="1"/>
  <c r="AN36" i="8"/>
  <c r="N12" i="22" s="1"/>
  <c r="O12" i="22" s="1"/>
  <c r="AN40" i="8"/>
  <c r="N13" i="22" s="1"/>
  <c r="O13" i="22" s="1"/>
  <c r="AN28" i="8"/>
  <c r="N10" i="22" s="1"/>
  <c r="O10" i="22" s="1"/>
  <c r="AN32" i="8"/>
  <c r="N11" i="22" s="1"/>
  <c r="O11" i="22" s="1"/>
  <c r="AN44" i="8"/>
  <c r="N14" i="22" s="1"/>
  <c r="O14" i="22" s="1"/>
  <c r="AN20" i="8"/>
  <c r="N7" i="10"/>
  <c r="O7" i="10" s="1"/>
  <c r="D27" i="10"/>
  <c r="E27" i="10"/>
  <c r="I27" i="10"/>
  <c r="H27" i="10"/>
  <c r="G27" i="10"/>
  <c r="F27" i="10"/>
  <c r="AP56" i="8" l="1"/>
  <c r="AP20" i="8"/>
  <c r="AO20" i="8" s="1"/>
  <c r="M27" i="10"/>
  <c r="N8" i="10"/>
  <c r="O8" i="10" s="1"/>
  <c r="N14" i="10"/>
  <c r="O14" i="10" s="1"/>
  <c r="N11" i="10"/>
  <c r="O11" i="10" s="1"/>
  <c r="N12" i="10"/>
  <c r="O12" i="10" s="1"/>
  <c r="N9" i="10"/>
  <c r="O9" i="10" s="1"/>
  <c r="N10" i="10"/>
  <c r="O10" i="10" s="1"/>
  <c r="N13" i="10"/>
  <c r="O13" i="10" s="1"/>
  <c r="N16" i="10"/>
  <c r="O16" i="10" s="1"/>
  <c r="O27" i="22" l="1"/>
  <c r="N27" i="22"/>
  <c r="O27" i="10"/>
  <c r="F30" i="10" s="1"/>
  <c r="C10" i="12" s="1"/>
  <c r="N27" i="10"/>
</calcChain>
</file>

<file path=xl/sharedStrings.xml><?xml version="1.0" encoding="utf-8"?>
<sst xmlns="http://schemas.openxmlformats.org/spreadsheetml/2006/main" count="426" uniqueCount="114">
  <si>
    <t>№</t>
    <phoneticPr fontId="1"/>
  </si>
  <si>
    <t>回数</t>
    <rPh sb="0" eb="2">
      <t>カイスウ</t>
    </rPh>
    <phoneticPr fontId="1"/>
  </si>
  <si>
    <t>備考</t>
    <rPh sb="0" eb="2">
      <t>ビコウ</t>
    </rPh>
    <phoneticPr fontId="1"/>
  </si>
  <si>
    <t>合計</t>
    <rPh sb="0" eb="2">
      <t>ゴウケイ</t>
    </rPh>
    <phoneticPr fontId="1"/>
  </si>
  <si>
    <t>利用料</t>
    <rPh sb="0" eb="3">
      <t>リヨウリョウ</t>
    </rPh>
    <phoneticPr fontId="1"/>
  </si>
  <si>
    <t>　180円／回</t>
    <rPh sb="4" eb="5">
      <t>エン</t>
    </rPh>
    <rPh sb="6" eb="7">
      <t>カイ</t>
    </rPh>
    <phoneticPr fontId="1"/>
  </si>
  <si>
    <t>単価表</t>
    <rPh sb="0" eb="2">
      <t>タンカ</t>
    </rPh>
    <rPh sb="2" eb="3">
      <t>ヒョウ</t>
    </rPh>
    <phoneticPr fontId="1"/>
  </si>
  <si>
    <t>負担割合</t>
    <rPh sb="0" eb="2">
      <t>フタン</t>
    </rPh>
    <rPh sb="2" eb="4">
      <t>ワリアイ</t>
    </rPh>
    <phoneticPr fontId="1"/>
  </si>
  <si>
    <t>1割</t>
    <rPh sb="1" eb="2">
      <t>ワリ</t>
    </rPh>
    <phoneticPr fontId="1"/>
  </si>
  <si>
    <t>2割</t>
    <rPh sb="1" eb="2">
      <t>ワリ</t>
    </rPh>
    <phoneticPr fontId="1"/>
  </si>
  <si>
    <t>請求額</t>
    <rPh sb="0" eb="2">
      <t>セイキュウ</t>
    </rPh>
    <rPh sb="2" eb="3">
      <t>ガク</t>
    </rPh>
    <phoneticPr fontId="1"/>
  </si>
  <si>
    <t>　160円／回</t>
    <rPh sb="4" eb="5">
      <t>エン</t>
    </rPh>
    <rPh sb="6" eb="7">
      <t>カイ</t>
    </rPh>
    <phoneticPr fontId="1"/>
  </si>
  <si>
    <t>円</t>
    <rPh sb="0" eb="1">
      <t>エン</t>
    </rPh>
    <phoneticPr fontId="1"/>
  </si>
  <si>
    <t>小計</t>
    <rPh sb="0" eb="2">
      <t>ショウケイ</t>
    </rPh>
    <phoneticPr fontId="1"/>
  </si>
  <si>
    <t>氏　名</t>
    <rPh sb="0" eb="1">
      <t>シ</t>
    </rPh>
    <rPh sb="2" eb="3">
      <t>メイ</t>
    </rPh>
    <phoneticPr fontId="1"/>
  </si>
  <si>
    <t>資格加算</t>
    <rPh sb="0" eb="2">
      <t>シカク</t>
    </rPh>
    <rPh sb="2" eb="4">
      <t>カサン</t>
    </rPh>
    <phoneticPr fontId="1"/>
  </si>
  <si>
    <t>初回加算</t>
    <rPh sb="0" eb="2">
      <t>ショカイ</t>
    </rPh>
    <rPh sb="2" eb="4">
      <t>カサン</t>
    </rPh>
    <phoneticPr fontId="1"/>
  </si>
  <si>
    <t>900円／回</t>
    <rPh sb="3" eb="4">
      <t>エン</t>
    </rPh>
    <rPh sb="5" eb="6">
      <t>カイ</t>
    </rPh>
    <phoneticPr fontId="1"/>
  </si>
  <si>
    <t>800円／回</t>
    <rPh sb="3" eb="4">
      <t>エン</t>
    </rPh>
    <rPh sb="5" eb="6">
      <t>カイ</t>
    </rPh>
    <phoneticPr fontId="1"/>
  </si>
  <si>
    <t>1,800円／回</t>
    <rPh sb="5" eb="6">
      <t>エン</t>
    </rPh>
    <rPh sb="7" eb="8">
      <t>カイ</t>
    </rPh>
    <phoneticPr fontId="1"/>
  </si>
  <si>
    <t>1,600円／回</t>
    <rPh sb="5" eb="6">
      <t>エン</t>
    </rPh>
    <rPh sb="7" eb="8">
      <t>カイ</t>
    </rPh>
    <phoneticPr fontId="1"/>
  </si>
  <si>
    <t>30分以上60分未満</t>
    <rPh sb="2" eb="5">
      <t>フンイジョウ</t>
    </rPh>
    <rPh sb="7" eb="8">
      <t>フン</t>
    </rPh>
    <rPh sb="8" eb="10">
      <t>ミマン</t>
    </rPh>
    <phoneticPr fontId="1"/>
  </si>
  <si>
    <t>30分未満</t>
    <rPh sb="2" eb="3">
      <t>フン</t>
    </rPh>
    <rPh sb="3" eb="5">
      <t>ミマン</t>
    </rPh>
    <phoneticPr fontId="1"/>
  </si>
  <si>
    <t>60分未満</t>
    <rPh sb="2" eb="3">
      <t>フン</t>
    </rPh>
    <rPh sb="3" eb="5">
      <t>ミマン</t>
    </rPh>
    <phoneticPr fontId="1"/>
  </si>
  <si>
    <t>サービス額</t>
    <rPh sb="4" eb="5">
      <t>ガク</t>
    </rPh>
    <phoneticPr fontId="1"/>
  </si>
  <si>
    <t>3割</t>
    <rPh sb="1" eb="2">
      <t>ワリ</t>
    </rPh>
    <phoneticPr fontId="1"/>
  </si>
  <si>
    <t>　140円／回</t>
    <rPh sb="4" eb="5">
      <t>エン</t>
    </rPh>
    <rPh sb="6" eb="7">
      <t>カイ</t>
    </rPh>
    <phoneticPr fontId="1"/>
  </si>
  <si>
    <t>加算</t>
    <rPh sb="0" eb="2">
      <t>カサン</t>
    </rPh>
    <phoneticPr fontId="1"/>
  </si>
  <si>
    <t>1,000円/回</t>
    <rPh sb="5" eb="6">
      <t>エン</t>
    </rPh>
    <rPh sb="7" eb="8">
      <t>カイ</t>
    </rPh>
    <phoneticPr fontId="1"/>
  </si>
  <si>
    <t>200円/回</t>
    <rPh sb="3" eb="4">
      <t>エン</t>
    </rPh>
    <rPh sb="5" eb="6">
      <t>カイ</t>
    </rPh>
    <phoneticPr fontId="1"/>
  </si>
  <si>
    <t>2,000円/回</t>
    <rPh sb="5" eb="6">
      <t>エン</t>
    </rPh>
    <rPh sb="7" eb="8">
      <t>カイ</t>
    </rPh>
    <phoneticPr fontId="1"/>
  </si>
  <si>
    <t>700円／回</t>
    <rPh sb="3" eb="4">
      <t>エン</t>
    </rPh>
    <rPh sb="5" eb="6">
      <t>カイ</t>
    </rPh>
    <phoneticPr fontId="1"/>
  </si>
  <si>
    <t>1,400円／回</t>
    <rPh sb="5" eb="6">
      <t>エン</t>
    </rPh>
    <rPh sb="7" eb="8">
      <t>カイ</t>
    </rPh>
    <phoneticPr fontId="1"/>
  </si>
  <si>
    <t>（事業所名）</t>
    <rPh sb="1" eb="4">
      <t>ジギョウショ</t>
    </rPh>
    <rPh sb="4" eb="5">
      <t>メイ</t>
    </rPh>
    <phoneticPr fontId="1"/>
  </si>
  <si>
    <t>氏　　　名</t>
    <rPh sb="0" eb="1">
      <t>シ</t>
    </rPh>
    <rPh sb="4" eb="5">
      <t>メイ</t>
    </rPh>
    <phoneticPr fontId="1"/>
  </si>
  <si>
    <r>
      <t>資格加算</t>
    </r>
    <r>
      <rPr>
        <sz val="10"/>
        <color theme="1"/>
        <rFont val="ＭＳ Ｐゴシック"/>
        <family val="3"/>
        <charset val="128"/>
        <scheme val="minor"/>
      </rPr>
      <t>（200円）</t>
    </r>
    <rPh sb="0" eb="2">
      <t>シカク</t>
    </rPh>
    <rPh sb="2" eb="4">
      <t>カサン</t>
    </rPh>
    <rPh sb="8" eb="9">
      <t>エン</t>
    </rPh>
    <phoneticPr fontId="1"/>
  </si>
  <si>
    <t>全体合計額</t>
    <rPh sb="0" eb="2">
      <t>ゼンタイ</t>
    </rPh>
    <rPh sb="2" eb="4">
      <t>ゴウケイ</t>
    </rPh>
    <rPh sb="4" eb="5">
      <t>ガク</t>
    </rPh>
    <phoneticPr fontId="1"/>
  </si>
  <si>
    <t>個人負担額</t>
    <rPh sb="0" eb="2">
      <t>コジン</t>
    </rPh>
    <rPh sb="2" eb="4">
      <t>フタン</t>
    </rPh>
    <rPh sb="4" eb="5">
      <t>ガク</t>
    </rPh>
    <phoneticPr fontId="1"/>
  </si>
  <si>
    <t>昭和町
請求額</t>
    <rPh sb="0" eb="2">
      <t>ショウワ</t>
    </rPh>
    <rPh sb="2" eb="3">
      <t>チョウ</t>
    </rPh>
    <rPh sb="4" eb="6">
      <t>セイキュウ</t>
    </rPh>
    <rPh sb="6" eb="7">
      <t>ガク</t>
    </rPh>
    <phoneticPr fontId="1"/>
  </si>
  <si>
    <t>その他</t>
    <rPh sb="2" eb="3">
      <t>タ</t>
    </rPh>
    <phoneticPr fontId="1"/>
  </si>
  <si>
    <t>サービス合計額</t>
    <rPh sb="4" eb="6">
      <t>ゴウケイ</t>
    </rPh>
    <rPh sb="6" eb="7">
      <t>ガク</t>
    </rPh>
    <phoneticPr fontId="1"/>
  </si>
  <si>
    <t>合計額</t>
    <rPh sb="0" eb="2">
      <t>ゴウケイ</t>
    </rPh>
    <rPh sb="2" eb="3">
      <t>ガク</t>
    </rPh>
    <phoneticPr fontId="1"/>
  </si>
  <si>
    <t>月請求額</t>
    <rPh sb="0" eb="1">
      <t>ガツ</t>
    </rPh>
    <rPh sb="1" eb="3">
      <t>セイキュウ</t>
    </rPh>
    <rPh sb="3" eb="4">
      <t>ガク</t>
    </rPh>
    <phoneticPr fontId="1"/>
  </si>
  <si>
    <t>訪問型サービスA事業　明細書</t>
    <rPh sb="0" eb="2">
      <t>ホウモン</t>
    </rPh>
    <rPh sb="2" eb="3">
      <t>ガタ</t>
    </rPh>
    <rPh sb="8" eb="10">
      <t>ジギョウ</t>
    </rPh>
    <rPh sb="11" eb="14">
      <t>メイサイショ</t>
    </rPh>
    <phoneticPr fontId="1"/>
  </si>
  <si>
    <r>
      <t>30分未満</t>
    </r>
    <r>
      <rPr>
        <sz val="10"/>
        <color theme="1"/>
        <rFont val="ＭＳ Ｐゴシック"/>
        <family val="3"/>
        <charset val="128"/>
        <scheme val="minor"/>
      </rPr>
      <t>（1,000円）</t>
    </r>
    <rPh sb="2" eb="3">
      <t>フン</t>
    </rPh>
    <rPh sb="3" eb="5">
      <t>ミマン</t>
    </rPh>
    <rPh sb="11" eb="12">
      <t>エン</t>
    </rPh>
    <phoneticPr fontId="1"/>
  </si>
  <si>
    <r>
      <rPr>
        <sz val="10"/>
        <color theme="1"/>
        <rFont val="ＭＳ Ｐゴシック"/>
        <family val="3"/>
        <charset val="128"/>
        <scheme val="minor"/>
      </rPr>
      <t>30分以上60分未満</t>
    </r>
    <r>
      <rPr>
        <sz val="11"/>
        <color theme="1"/>
        <rFont val="ＭＳ Ｐゴシック"/>
        <family val="2"/>
        <charset val="128"/>
        <scheme val="minor"/>
      </rPr>
      <t>（2,000円）</t>
    </r>
    <rPh sb="2" eb="5">
      <t>フンイジョウ</t>
    </rPh>
    <rPh sb="7" eb="8">
      <t>フン</t>
    </rPh>
    <rPh sb="8" eb="10">
      <t>ミマン</t>
    </rPh>
    <rPh sb="16" eb="17">
      <t>エン</t>
    </rPh>
    <phoneticPr fontId="1"/>
  </si>
  <si>
    <r>
      <t>初回加算</t>
    </r>
    <r>
      <rPr>
        <sz val="10"/>
        <color theme="1"/>
        <rFont val="ＭＳ Ｐゴシック"/>
        <family val="3"/>
        <charset val="128"/>
        <scheme val="minor"/>
      </rPr>
      <t>（1,000円）</t>
    </r>
    <rPh sb="0" eb="2">
      <t>ショカイ</t>
    </rPh>
    <rPh sb="2" eb="4">
      <t>カサン</t>
    </rPh>
    <rPh sb="10" eb="11">
      <t>エン</t>
    </rPh>
    <phoneticPr fontId="1"/>
  </si>
  <si>
    <t>円</t>
  </si>
  <si>
    <t>年</t>
    <rPh sb="0" eb="1">
      <t>ネン</t>
    </rPh>
    <phoneticPr fontId="1"/>
  </si>
  <si>
    <t>月）</t>
    <rPh sb="0" eb="1">
      <t>ツキ</t>
    </rPh>
    <phoneticPr fontId="1"/>
  </si>
  <si>
    <t>訪問型サービスＡ事業　サービス提供実績記録票</t>
    <rPh sb="0" eb="2">
      <t>ホウモン</t>
    </rPh>
    <rPh sb="2" eb="3">
      <t>カタ</t>
    </rPh>
    <rPh sb="8" eb="10">
      <t>ジギョウ</t>
    </rPh>
    <rPh sb="15" eb="17">
      <t>テイキョウ</t>
    </rPh>
    <rPh sb="17" eb="19">
      <t>ジッセキ</t>
    </rPh>
    <rPh sb="19" eb="21">
      <t>キロク</t>
    </rPh>
    <rPh sb="21" eb="22">
      <t>ヒョウ</t>
    </rPh>
    <phoneticPr fontId="1"/>
  </si>
  <si>
    <t>月分</t>
    <rPh sb="0" eb="1">
      <t>ガツ</t>
    </rPh>
    <rPh sb="1" eb="2">
      <t>ブン</t>
    </rPh>
    <phoneticPr fontId="1"/>
  </si>
  <si>
    <t>請求金額</t>
    <rPh sb="0" eb="2">
      <t>セイキュウ</t>
    </rPh>
    <rPh sb="2" eb="4">
      <t>キンガク</t>
    </rPh>
    <phoneticPr fontId="1"/>
  </si>
  <si>
    <t>　上記のとおり、請求いたします。</t>
    <rPh sb="1" eb="3">
      <t>ジョウキ</t>
    </rPh>
    <rPh sb="8" eb="10">
      <t>セイキュウ</t>
    </rPh>
    <phoneticPr fontId="1"/>
  </si>
  <si>
    <t>事業所番号</t>
    <rPh sb="0" eb="3">
      <t>ジギョウショ</t>
    </rPh>
    <rPh sb="3" eb="5">
      <t>バンゴウ</t>
    </rPh>
    <phoneticPr fontId="1"/>
  </si>
  <si>
    <t>請求事業者</t>
    <rPh sb="0" eb="2">
      <t>セイキュウ</t>
    </rPh>
    <rPh sb="2" eb="5">
      <t>ジギョウシャ</t>
    </rPh>
    <phoneticPr fontId="1"/>
  </si>
  <si>
    <t>住所（所在地）</t>
    <rPh sb="0" eb="2">
      <t>ジュウショ</t>
    </rPh>
    <rPh sb="3" eb="6">
      <t>ショザイチ</t>
    </rPh>
    <phoneticPr fontId="1"/>
  </si>
  <si>
    <t>〒</t>
    <phoneticPr fontId="1"/>
  </si>
  <si>
    <t>電話番号</t>
    <rPh sb="0" eb="2">
      <t>デンワ</t>
    </rPh>
    <rPh sb="2" eb="4">
      <t>バンゴウ</t>
    </rPh>
    <phoneticPr fontId="1"/>
  </si>
  <si>
    <t>名称・印</t>
    <rPh sb="0" eb="2">
      <t>メイショウ</t>
    </rPh>
    <rPh sb="3" eb="4">
      <t>イン</t>
    </rPh>
    <phoneticPr fontId="1"/>
  </si>
  <si>
    <t>印</t>
    <rPh sb="0" eb="1">
      <t>イン</t>
    </rPh>
    <phoneticPr fontId="1"/>
  </si>
  <si>
    <t>職・氏名</t>
    <rPh sb="0" eb="1">
      <t>ショク</t>
    </rPh>
    <rPh sb="2" eb="4">
      <t>シメイ</t>
    </rPh>
    <phoneticPr fontId="1"/>
  </si>
  <si>
    <t>振込口座</t>
    <rPh sb="0" eb="2">
      <t>フリコミ</t>
    </rPh>
    <rPh sb="2" eb="4">
      <t>コウザ</t>
    </rPh>
    <phoneticPr fontId="1"/>
  </si>
  <si>
    <t>銀行名</t>
    <rPh sb="0" eb="3">
      <t>ギンコウメイ</t>
    </rPh>
    <phoneticPr fontId="1"/>
  </si>
  <si>
    <t>支店名</t>
  </si>
  <si>
    <t>預金種類</t>
  </si>
  <si>
    <t>普通</t>
  </si>
  <si>
    <t>口座番号</t>
  </si>
  <si>
    <t>ﾌﾘｶﾞﾅ</t>
    <phoneticPr fontId="1"/>
  </si>
  <si>
    <t>口座名義</t>
  </si>
  <si>
    <t>訪問型サービスＡ事業　請求書</t>
    <rPh sb="0" eb="2">
      <t>ホウモン</t>
    </rPh>
    <phoneticPr fontId="1"/>
  </si>
  <si>
    <t>№</t>
    <phoneticPr fontId="1"/>
  </si>
  <si>
    <t>○</t>
  </si>
  <si>
    <t>昭和　花子</t>
  </si>
  <si>
    <t>西条　二郎</t>
  </si>
  <si>
    <t>*</t>
    <phoneticPr fontId="1"/>
  </si>
  <si>
    <t>〒</t>
    <phoneticPr fontId="1"/>
  </si>
  <si>
    <t>409-38**</t>
    <phoneticPr fontId="1"/>
  </si>
  <si>
    <t>昭和町○○2000番地1</t>
    <rPh sb="0" eb="3">
      <t>ショウワチョウ</t>
    </rPh>
    <rPh sb="9" eb="11">
      <t>バンチ</t>
    </rPh>
    <phoneticPr fontId="1"/>
  </si>
  <si>
    <t>055-275-****</t>
    <phoneticPr fontId="1"/>
  </si>
  <si>
    <t>社会福祉法人押原会
押原訪問介護事業所</t>
    <rPh sb="0" eb="2">
      <t>シャカイ</t>
    </rPh>
    <rPh sb="2" eb="4">
      <t>フクシ</t>
    </rPh>
    <rPh sb="4" eb="6">
      <t>ホウジン</t>
    </rPh>
    <rPh sb="6" eb="8">
      <t>オシハラ</t>
    </rPh>
    <rPh sb="8" eb="9">
      <t>カイ</t>
    </rPh>
    <rPh sb="10" eb="12">
      <t>オシハラ</t>
    </rPh>
    <rPh sb="12" eb="14">
      <t>ホウモン</t>
    </rPh>
    <rPh sb="14" eb="16">
      <t>カイゴ</t>
    </rPh>
    <rPh sb="16" eb="18">
      <t>ジギョウ</t>
    </rPh>
    <rPh sb="18" eb="19">
      <t>ショ</t>
    </rPh>
    <phoneticPr fontId="1"/>
  </si>
  <si>
    <t>所長　押原　一子</t>
    <rPh sb="3" eb="5">
      <t>オシハラ</t>
    </rPh>
    <rPh sb="6" eb="8">
      <t>カズコ</t>
    </rPh>
    <phoneticPr fontId="1"/>
  </si>
  <si>
    <t>昭和銀行</t>
    <rPh sb="0" eb="2">
      <t>ショウワ</t>
    </rPh>
    <rPh sb="2" eb="4">
      <t>ギンコウ</t>
    </rPh>
    <phoneticPr fontId="1"/>
  </si>
  <si>
    <t>昭和支店</t>
    <rPh sb="0" eb="2">
      <t>ショウワ</t>
    </rPh>
    <rPh sb="2" eb="4">
      <t>シテン</t>
    </rPh>
    <phoneticPr fontId="1"/>
  </si>
  <si>
    <t>******</t>
    <phoneticPr fontId="1"/>
  </si>
  <si>
    <t>ﾌﾘｶﾞﾅ</t>
    <phoneticPr fontId="1"/>
  </si>
  <si>
    <t>ｼｬｶｲﾌｸｼﾎｳｼﾞﾝｵｼﾊﾗｶｲ</t>
    <phoneticPr fontId="1"/>
  </si>
  <si>
    <t>社会福祉法人押原会</t>
    <rPh sb="0" eb="2">
      <t>シャカイ</t>
    </rPh>
    <rPh sb="2" eb="4">
      <t>フクシ</t>
    </rPh>
    <rPh sb="4" eb="6">
      <t>ホウジン</t>
    </rPh>
    <rPh sb="6" eb="8">
      <t>オシハラ</t>
    </rPh>
    <rPh sb="8" eb="9">
      <t>カイ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</si>
  <si>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</si>
  <si>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</si>
  <si>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2割</t>
  </si>
  <si>
    <t>1割</t>
  </si>
  <si>
    <t>（請求先）　昭和町長　塩澤　浩　様</t>
    <rPh sb="11" eb="13">
      <t>シオザワ</t>
    </rPh>
    <rPh sb="14" eb="15">
      <t>ヒロシ</t>
    </rPh>
    <rPh sb="16" eb="17">
      <t>サマ</t>
    </rPh>
    <phoneticPr fontId="1"/>
  </si>
  <si>
    <t>特別支援加算Ⅰ</t>
    <rPh sb="0" eb="2">
      <t>トクベツ</t>
    </rPh>
    <rPh sb="2" eb="4">
      <t>シエン</t>
    </rPh>
    <rPh sb="4" eb="6">
      <t>カサン</t>
    </rPh>
    <phoneticPr fontId="1"/>
  </si>
  <si>
    <t>500円/回</t>
    <rPh sb="3" eb="4">
      <t>エン</t>
    </rPh>
    <rPh sb="5" eb="6">
      <t>カイ</t>
    </rPh>
    <phoneticPr fontId="1"/>
  </si>
  <si>
    <t>450円／回</t>
    <rPh sb="3" eb="4">
      <t>エン</t>
    </rPh>
    <rPh sb="5" eb="6">
      <t>カイ</t>
    </rPh>
    <phoneticPr fontId="1"/>
  </si>
  <si>
    <t>400円／回</t>
    <rPh sb="3" eb="4">
      <t>エン</t>
    </rPh>
    <rPh sb="5" eb="6">
      <t>カイ</t>
    </rPh>
    <phoneticPr fontId="1"/>
  </si>
  <si>
    <t>350円／回</t>
    <rPh sb="3" eb="4">
      <t>エン</t>
    </rPh>
    <rPh sb="5" eb="6">
      <t>カイ</t>
    </rPh>
    <phoneticPr fontId="1"/>
  </si>
  <si>
    <t>加算Ⅰ</t>
    <rPh sb="0" eb="2">
      <t>カサン</t>
    </rPh>
    <phoneticPr fontId="1"/>
  </si>
  <si>
    <t>昭和　花子</t>
    <phoneticPr fontId="1"/>
  </si>
  <si>
    <t>西条　二郎</t>
    <phoneticPr fontId="1"/>
  </si>
  <si>
    <t>特別支援加算Ⅰ（500円）</t>
    <rPh sb="0" eb="2">
      <t>トクベツ</t>
    </rPh>
    <rPh sb="2" eb="4">
      <t>シエン</t>
    </rPh>
    <rPh sb="4" eb="6">
      <t>カサン</t>
    </rPh>
    <rPh sb="11" eb="12">
      <t>エン</t>
    </rPh>
    <phoneticPr fontId="1"/>
  </si>
  <si>
    <t>押原訪問介護事業所</t>
    <phoneticPr fontId="1"/>
  </si>
  <si>
    <t>押原訪問介護事業所</t>
    <phoneticPr fontId="1"/>
  </si>
  <si>
    <t>2人</t>
    <rPh sb="1" eb="2">
      <t>ヒト</t>
    </rPh>
    <phoneticPr fontId="1"/>
  </si>
  <si>
    <r>
      <t>（請求先）　昭和町長　</t>
    </r>
    <r>
      <rPr>
        <sz val="14"/>
        <color theme="1"/>
        <rFont val="SimSun"/>
      </rPr>
      <t>塩澤　浩</t>
    </r>
    <r>
      <rPr>
        <sz val="14"/>
        <color theme="1"/>
        <rFont val="ＭＳ Ｐゴシック"/>
        <family val="2"/>
        <charset val="128"/>
        <scheme val="minor"/>
      </rPr>
      <t>　様</t>
    </r>
    <rPh sb="11" eb="13">
      <t>シオザワ</t>
    </rPh>
    <rPh sb="14" eb="15">
      <t>ヒロシ</t>
    </rPh>
    <rPh sb="16" eb="17">
      <t>サマ</t>
    </rPh>
    <phoneticPr fontId="1"/>
  </si>
  <si>
    <t>　</t>
  </si>
  <si>
    <t>　（令和</t>
    <rPh sb="2" eb="4">
      <t>レイワ</t>
    </rPh>
    <phoneticPr fontId="1"/>
  </si>
  <si>
    <t>令和</t>
    <rPh sb="0" eb="2">
      <t>レイワ</t>
    </rPh>
    <phoneticPr fontId="1"/>
  </si>
  <si>
    <t>　（　令和</t>
    <rPh sb="3" eb="5">
      <t>レイワ</t>
    </rPh>
    <phoneticPr fontId="1"/>
  </si>
  <si>
    <t>本人負担額</t>
    <rPh sb="0" eb="2">
      <t>ホンニン</t>
    </rPh>
    <rPh sb="2" eb="4">
      <t>フタン</t>
    </rPh>
    <rPh sb="4" eb="5">
      <t>ガク</t>
    </rPh>
    <phoneticPr fontId="1"/>
  </si>
  <si>
    <t>サービス合計額</t>
    <rPh sb="4" eb="6">
      <t>ゴウケイ</t>
    </rPh>
    <rPh sb="6" eb="7">
      <t>ガク</t>
    </rPh>
    <phoneticPr fontId="1"/>
  </si>
  <si>
    <t>保険給付額</t>
    <rPh sb="0" eb="2">
      <t>ホケン</t>
    </rPh>
    <rPh sb="2" eb="4">
      <t>キュウフ</t>
    </rPh>
    <rPh sb="4" eb="5">
      <t>ガク</t>
    </rPh>
    <phoneticPr fontId="1"/>
  </si>
  <si>
    <t>保険給付額合計</t>
    <rPh sb="0" eb="2">
      <t>ホケン</t>
    </rPh>
    <rPh sb="2" eb="4">
      <t>キュウフ</t>
    </rPh>
    <rPh sb="4" eb="5">
      <t>ガク</t>
    </rPh>
    <rPh sb="5" eb="7">
      <t>ゴウケイ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</si>
</sst>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#,##0\ &quot;人&quot;"/>
    <numFmt numFmtId="178" formatCode="[$-411]ggge&quot;年&quot;m&quot;月&quot;d&quot;日&quot;;@"/>
    <numFmt numFmtId="179" formatCode="[&lt;=999]000;[&lt;=9999]000\-00;000\-0000"/>
  </numFmts>
  <fonts count="3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u/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b/>
      <u/>
      <sz val="16"/>
      <color theme="1"/>
      <name val="ＭＳ Ｐゴシック"/>
      <family val="3"/>
      <charset val="128"/>
      <scheme val="minor"/>
    </font>
    <font>
      <b/>
      <sz val="18"/>
      <name val="ＭＳ Ｐゴシック"/>
      <family val="3"/>
      <charset val="128"/>
      <scheme val="minor"/>
    </font>
    <font>
      <b/>
      <sz val="20"/>
      <color rgb="FF000000"/>
      <name val="ＭＳ ゴシック"/>
      <family val="3"/>
      <charset val="128"/>
    </font>
    <font>
      <b/>
      <sz val="14"/>
      <color rgb="FF000000"/>
      <name val="ＭＳ ゴシック"/>
      <family val="3"/>
      <charset val="128"/>
    </font>
    <font>
      <sz val="14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4"/>
      <color theme="1"/>
      <name val="ＭＳ ゴシック"/>
      <family val="3"/>
      <charset val="128"/>
    </font>
    <font>
      <b/>
      <sz val="14"/>
      <color rgb="FFFF0000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14"/>
      <color theme="1"/>
      <name val="SimSun"/>
    </font>
    <font>
      <sz val="16"/>
      <color rgb="FFFF0000"/>
      <name val="ＭＳ Ｐゴシック"/>
      <family val="2"/>
      <charset val="128"/>
      <scheme val="minor"/>
    </font>
    <font>
      <sz val="16"/>
      <color rgb="FFFF0000"/>
      <name val="ＭＳ Ｐゴシック"/>
      <family val="3"/>
      <charset val="128"/>
      <scheme val="minor"/>
    </font>
    <font>
      <sz val="16"/>
      <color rgb="FFFF0000"/>
      <name val="ＭＳ ゴシック"/>
      <family val="3"/>
      <charset val="128"/>
    </font>
    <font>
      <b/>
      <sz val="20"/>
      <color theme="1"/>
      <name val="ＭＳ Ｐゴシック"/>
      <family val="3"/>
      <charset val="128"/>
      <scheme val="minor"/>
    </font>
    <font>
      <b/>
      <u/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b/>
      <sz val="24"/>
      <color theme="1"/>
      <name val="ＭＳ Ｐゴシック"/>
      <family val="3"/>
      <charset val="128"/>
      <scheme val="minor"/>
    </font>
    <font>
      <b/>
      <sz val="2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2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lightUp">
        <fgColor theme="0" tint="-0.24994659260841701"/>
        <bgColor indexed="65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>
      <alignment vertical="center"/>
    </xf>
    <xf numFmtId="0" fontId="3" fillId="0" borderId="0" xfId="0" applyFont="1" applyBorder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textRotation="255"/>
    </xf>
    <xf numFmtId="0" fontId="3" fillId="0" borderId="2" xfId="0" applyFont="1" applyBorder="1" applyAlignment="1">
      <alignment horizontal="center"/>
    </xf>
    <xf numFmtId="0" fontId="6" fillId="0" borderId="0" xfId="0" applyFont="1" applyBorder="1" applyAlignment="1">
      <alignment vertical="center"/>
    </xf>
    <xf numFmtId="0" fontId="3" fillId="0" borderId="18" xfId="0" applyFont="1" applyBorder="1">
      <alignment vertical="center"/>
    </xf>
    <xf numFmtId="0" fontId="7" fillId="0" borderId="18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3" fillId="0" borderId="20" xfId="0" applyFont="1" applyBorder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9" fillId="0" borderId="0" xfId="0" applyFont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>
      <alignment vertical="center"/>
    </xf>
    <xf numFmtId="9" fontId="0" fillId="0" borderId="1" xfId="0" applyNumberForma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0" fillId="4" borderId="46" xfId="0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0" fontId="11" fillId="2" borderId="11" xfId="0" applyFont="1" applyFill="1" applyBorder="1" applyAlignment="1">
      <alignment horizontal="center" vertical="center"/>
    </xf>
    <xf numFmtId="176" fontId="0" fillId="0" borderId="1" xfId="0" applyNumberFormat="1" applyBorder="1">
      <alignment vertical="center"/>
    </xf>
    <xf numFmtId="0" fontId="8" fillId="0" borderId="0" xfId="0" applyFont="1" applyAlignment="1">
      <alignment vertical="center"/>
    </xf>
    <xf numFmtId="0" fontId="6" fillId="0" borderId="34" xfId="0" applyFont="1" applyBorder="1" applyAlignment="1">
      <alignment vertical="center"/>
    </xf>
    <xf numFmtId="0" fontId="2" fillId="0" borderId="0" xfId="0" applyFont="1">
      <alignment vertical="center"/>
    </xf>
    <xf numFmtId="0" fontId="15" fillId="0" borderId="0" xfId="0" applyFont="1" applyAlignment="1">
      <alignment horizontal="center" vertical="center" readingOrder="1"/>
    </xf>
    <xf numFmtId="0" fontId="16" fillId="0" borderId="0" xfId="0" applyFont="1">
      <alignment vertical="center"/>
    </xf>
    <xf numFmtId="0" fontId="12" fillId="0" borderId="0" xfId="0" applyFont="1" applyFill="1">
      <alignment vertical="center"/>
    </xf>
    <xf numFmtId="0" fontId="5" fillId="0" borderId="0" xfId="0" applyFont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/>
    </xf>
    <xf numFmtId="176" fontId="5" fillId="0" borderId="6" xfId="0" applyNumberFormat="1" applyFont="1" applyFill="1" applyBorder="1" applyAlignment="1">
      <alignment horizontal="center" vertical="center"/>
    </xf>
    <xf numFmtId="0" fontId="16" fillId="0" borderId="0" xfId="0" applyFont="1" applyBorder="1">
      <alignment vertical="center"/>
    </xf>
    <xf numFmtId="0" fontId="16" fillId="0" borderId="0" xfId="0" applyFont="1" applyAlignment="1">
      <alignment vertical="center"/>
    </xf>
    <xf numFmtId="178" fontId="16" fillId="0" borderId="0" xfId="0" applyNumberFormat="1" applyFont="1" applyAlignment="1">
      <alignment horizontal="center" vertical="center"/>
    </xf>
    <xf numFmtId="0" fontId="16" fillId="0" borderId="2" xfId="0" applyFont="1" applyBorder="1">
      <alignment vertical="center"/>
    </xf>
    <xf numFmtId="0" fontId="16" fillId="0" borderId="10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5" fillId="0" borderId="0" xfId="0" applyNumberFormat="1" applyFont="1" applyAlignment="1">
      <alignment vertical="center"/>
    </xf>
    <xf numFmtId="0" fontId="16" fillId="0" borderId="1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178" fontId="16" fillId="0" borderId="0" xfId="0" applyNumberFormat="1" applyFont="1" applyAlignment="1">
      <alignment horizontal="center" vertical="center"/>
    </xf>
    <xf numFmtId="0" fontId="20" fillId="0" borderId="18" xfId="0" applyFont="1" applyBorder="1">
      <alignment vertical="center"/>
    </xf>
    <xf numFmtId="0" fontId="20" fillId="0" borderId="20" xfId="0" applyFont="1" applyBorder="1">
      <alignment vertical="center"/>
    </xf>
    <xf numFmtId="0" fontId="22" fillId="0" borderId="2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5" fillId="0" borderId="0" xfId="0" applyFont="1" applyFill="1">
      <alignment vertical="center"/>
    </xf>
    <xf numFmtId="0" fontId="26" fillId="0" borderId="0" xfId="0" applyFont="1" applyFill="1">
      <alignment vertical="center"/>
    </xf>
    <xf numFmtId="0" fontId="25" fillId="0" borderId="0" xfId="0" applyFont="1" applyFill="1">
      <alignment vertical="center"/>
    </xf>
    <xf numFmtId="0" fontId="3" fillId="4" borderId="2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12" fillId="0" borderId="0" xfId="0" applyFont="1" applyFill="1" applyBorder="1">
      <alignment vertical="center"/>
    </xf>
    <xf numFmtId="0" fontId="25" fillId="0" borderId="0" xfId="0" applyFont="1" applyFill="1" applyAlignment="1">
      <alignment horizontal="right" vertical="center"/>
    </xf>
    <xf numFmtId="0" fontId="27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right" vertical="center"/>
    </xf>
    <xf numFmtId="0" fontId="17" fillId="0" borderId="0" xfId="0" applyFont="1" applyFill="1" applyAlignment="1">
      <alignment horizontal="center" vertical="center"/>
    </xf>
    <xf numFmtId="0" fontId="16" fillId="0" borderId="0" xfId="0" applyFont="1" applyFill="1">
      <alignment vertical="center"/>
    </xf>
    <xf numFmtId="0" fontId="3" fillId="0" borderId="2" xfId="0" applyFont="1" applyFill="1" applyBorder="1">
      <alignment vertical="center"/>
    </xf>
    <xf numFmtId="176" fontId="3" fillId="0" borderId="18" xfId="0" applyNumberFormat="1" applyFont="1" applyFill="1" applyBorder="1" applyAlignment="1">
      <alignment horizontal="right" vertical="center"/>
    </xf>
    <xf numFmtId="0" fontId="3" fillId="0" borderId="45" xfId="0" applyFont="1" applyFill="1" applyBorder="1">
      <alignment vertical="center"/>
    </xf>
    <xf numFmtId="176" fontId="3" fillId="0" borderId="20" xfId="0" applyNumberFormat="1" applyFont="1" applyFill="1" applyBorder="1" applyAlignment="1">
      <alignment horizontal="right" vertical="center"/>
    </xf>
    <xf numFmtId="0" fontId="3" fillId="0" borderId="33" xfId="0" applyFont="1" applyFill="1" applyBorder="1">
      <alignment vertical="center"/>
    </xf>
    <xf numFmtId="176" fontId="3" fillId="0" borderId="14" xfId="0" applyNumberFormat="1" applyFont="1" applyFill="1" applyBorder="1" applyAlignment="1">
      <alignment horizontal="right" vertical="center"/>
    </xf>
    <xf numFmtId="0" fontId="28" fillId="0" borderId="47" xfId="0" applyFont="1" applyFill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17" fillId="0" borderId="34" xfId="0" applyNumberFormat="1" applyFont="1" applyBorder="1" applyAlignment="1">
      <alignment horizontal="center" vertical="center"/>
    </xf>
    <xf numFmtId="0" fontId="17" fillId="0" borderId="0" xfId="0" applyNumberFormat="1" applyFont="1" applyAlignment="1">
      <alignment horizontal="center" vertical="center"/>
    </xf>
    <xf numFmtId="178" fontId="17" fillId="0" borderId="0" xfId="0" applyNumberFormat="1" applyFont="1" applyAlignment="1">
      <alignment horizontal="center" vertical="center"/>
    </xf>
    <xf numFmtId="0" fontId="3" fillId="3" borderId="2" xfId="0" applyFont="1" applyFill="1" applyBorder="1" applyAlignment="1">
      <alignment horizontal="center"/>
    </xf>
    <xf numFmtId="0" fontId="3" fillId="3" borderId="25" xfId="0" applyFont="1" applyFill="1" applyBorder="1">
      <alignment vertical="center"/>
    </xf>
    <xf numFmtId="0" fontId="3" fillId="3" borderId="24" xfId="0" applyFont="1" applyFill="1" applyBorder="1">
      <alignment vertical="center"/>
    </xf>
    <xf numFmtId="0" fontId="3" fillId="3" borderId="18" xfId="0" applyFont="1" applyFill="1" applyBorder="1">
      <alignment vertical="center"/>
    </xf>
    <xf numFmtId="0" fontId="3" fillId="3" borderId="20" xfId="0" applyFont="1" applyFill="1" applyBorder="1">
      <alignment vertical="center"/>
    </xf>
    <xf numFmtId="0" fontId="3" fillId="3" borderId="44" xfId="0" applyFont="1" applyFill="1" applyBorder="1">
      <alignment vertical="center"/>
    </xf>
    <xf numFmtId="0" fontId="3" fillId="0" borderId="20" xfId="0" applyFont="1" applyFill="1" applyBorder="1">
      <alignment vertical="center"/>
    </xf>
    <xf numFmtId="0" fontId="23" fillId="0" borderId="34" xfId="0" applyNumberFormat="1" applyFont="1" applyBorder="1" applyAlignment="1">
      <alignment horizontal="center" vertical="center"/>
    </xf>
    <xf numFmtId="0" fontId="26" fillId="6" borderId="0" xfId="0" applyFont="1" applyFill="1">
      <alignment vertical="center"/>
    </xf>
    <xf numFmtId="0" fontId="3" fillId="0" borderId="19" xfId="0" applyFont="1" applyFill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9" fontId="3" fillId="4" borderId="19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176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3" fillId="0" borderId="19" xfId="0" applyFont="1" applyBorder="1">
      <alignment vertical="center"/>
    </xf>
    <xf numFmtId="0" fontId="3" fillId="3" borderId="19" xfId="0" applyFont="1" applyFill="1" applyBorder="1">
      <alignment vertical="center"/>
    </xf>
    <xf numFmtId="0" fontId="7" fillId="0" borderId="55" xfId="0" applyFont="1" applyBorder="1" applyAlignment="1">
      <alignment horizontal="center" vertical="center"/>
    </xf>
    <xf numFmtId="0" fontId="3" fillId="3" borderId="38" xfId="0" applyFont="1" applyFill="1" applyBorder="1">
      <alignment vertical="center"/>
    </xf>
    <xf numFmtId="0" fontId="3" fillId="0" borderId="55" xfId="0" applyFont="1" applyBorder="1">
      <alignment vertical="center"/>
    </xf>
    <xf numFmtId="0" fontId="3" fillId="3" borderId="55" xfId="0" applyFont="1" applyFill="1" applyBorder="1">
      <alignment vertical="center"/>
    </xf>
    <xf numFmtId="0" fontId="3" fillId="0" borderId="55" xfId="0" applyFont="1" applyFill="1" applyBorder="1">
      <alignment vertical="center"/>
    </xf>
    <xf numFmtId="176" fontId="3" fillId="0" borderId="55" xfId="0" applyNumberFormat="1" applyFont="1" applyFill="1" applyBorder="1" applyAlignment="1">
      <alignment horizontal="right" vertical="center"/>
    </xf>
    <xf numFmtId="0" fontId="3" fillId="0" borderId="45" xfId="0" applyFont="1" applyBorder="1">
      <alignment vertical="center"/>
    </xf>
    <xf numFmtId="0" fontId="7" fillId="0" borderId="33" xfId="0" applyFont="1" applyBorder="1" applyAlignment="1">
      <alignment horizontal="center" vertical="center"/>
    </xf>
    <xf numFmtId="0" fontId="3" fillId="3" borderId="56" xfId="0" applyFont="1" applyFill="1" applyBorder="1">
      <alignment vertical="center"/>
    </xf>
    <xf numFmtId="0" fontId="3" fillId="0" borderId="33" xfId="0" applyFont="1" applyBorder="1">
      <alignment vertical="center"/>
    </xf>
    <xf numFmtId="0" fontId="3" fillId="3" borderId="33" xfId="0" applyFont="1" applyFill="1" applyBorder="1">
      <alignment vertical="center"/>
    </xf>
    <xf numFmtId="176" fontId="3" fillId="0" borderId="33" xfId="0" applyNumberFormat="1" applyFont="1" applyFill="1" applyBorder="1" applyAlignment="1">
      <alignment horizontal="right" vertical="center"/>
    </xf>
    <xf numFmtId="176" fontId="3" fillId="0" borderId="45" xfId="0" applyNumberFormat="1" applyFont="1" applyFill="1" applyBorder="1" applyAlignment="1">
      <alignment horizontal="right" vertical="center"/>
    </xf>
    <xf numFmtId="0" fontId="20" fillId="0" borderId="19" xfId="0" applyFont="1" applyBorder="1">
      <alignment vertical="center"/>
    </xf>
    <xf numFmtId="0" fontId="20" fillId="0" borderId="55" xfId="0" applyFont="1" applyBorder="1">
      <alignment vertical="center"/>
    </xf>
    <xf numFmtId="0" fontId="20" fillId="0" borderId="2" xfId="0" applyFont="1" applyFill="1" applyBorder="1">
      <alignment vertical="center"/>
    </xf>
    <xf numFmtId="176" fontId="20" fillId="0" borderId="18" xfId="0" applyNumberFormat="1" applyFont="1" applyFill="1" applyBorder="1" applyAlignment="1">
      <alignment horizontal="right" vertical="center"/>
    </xf>
    <xf numFmtId="0" fontId="20" fillId="0" borderId="20" xfId="0" applyFont="1" applyFill="1" applyBorder="1">
      <alignment vertical="center"/>
    </xf>
    <xf numFmtId="176" fontId="20" fillId="0" borderId="20" xfId="0" applyNumberFormat="1" applyFont="1" applyFill="1" applyBorder="1" applyAlignment="1">
      <alignment horizontal="right" vertical="center"/>
    </xf>
    <xf numFmtId="0" fontId="20" fillId="0" borderId="19" xfId="0" applyFont="1" applyFill="1" applyBorder="1">
      <alignment vertical="center"/>
    </xf>
    <xf numFmtId="176" fontId="20" fillId="0" borderId="14" xfId="0" applyNumberFormat="1" applyFont="1" applyFill="1" applyBorder="1" applyAlignment="1">
      <alignment horizontal="right" vertical="center"/>
    </xf>
    <xf numFmtId="0" fontId="20" fillId="0" borderId="55" xfId="0" applyFont="1" applyFill="1" applyBorder="1">
      <alignment vertical="center"/>
    </xf>
    <xf numFmtId="176" fontId="20" fillId="0" borderId="55" xfId="0" applyNumberFormat="1" applyFont="1" applyFill="1" applyBorder="1" applyAlignment="1">
      <alignment horizontal="right" vertical="center"/>
    </xf>
    <xf numFmtId="0" fontId="20" fillId="0" borderId="45" xfId="0" applyFont="1" applyFill="1" applyBorder="1">
      <alignment vertical="center"/>
    </xf>
    <xf numFmtId="0" fontId="20" fillId="0" borderId="33" xfId="0" applyFont="1" applyFill="1" applyBorder="1">
      <alignment vertical="center"/>
    </xf>
    <xf numFmtId="0" fontId="0" fillId="0" borderId="1" xfId="0" applyFont="1" applyBorder="1" applyAlignment="1">
      <alignment horizontal="center" vertical="center"/>
    </xf>
    <xf numFmtId="9" fontId="7" fillId="0" borderId="1" xfId="0" applyNumberFormat="1" applyFont="1" applyBorder="1" applyAlignment="1">
      <alignment horizontal="center" vertical="center"/>
    </xf>
    <xf numFmtId="0" fontId="7" fillId="0" borderId="1" xfId="0" applyFont="1" applyBorder="1">
      <alignment vertical="center"/>
    </xf>
    <xf numFmtId="176" fontId="7" fillId="0" borderId="1" xfId="0" applyNumberFormat="1" applyFont="1" applyBorder="1">
      <alignment vertical="center"/>
    </xf>
    <xf numFmtId="0" fontId="6" fillId="0" borderId="0" xfId="0" applyFont="1" applyBorder="1" applyAlignment="1">
      <alignment horizontal="center" vertical="center"/>
    </xf>
    <xf numFmtId="0" fontId="31" fillId="0" borderId="46" xfId="0" applyFont="1" applyFill="1" applyBorder="1" applyAlignment="1">
      <alignment horizontal="center" vertical="center" wrapText="1"/>
    </xf>
    <xf numFmtId="0" fontId="31" fillId="0" borderId="46" xfId="0" applyFont="1" applyFill="1" applyBorder="1" applyAlignment="1">
      <alignment horizontal="center" vertical="center"/>
    </xf>
    <xf numFmtId="0" fontId="0" fillId="0" borderId="15" xfId="0" applyBorder="1">
      <alignment vertical="center"/>
    </xf>
    <xf numFmtId="176" fontId="8" fillId="0" borderId="0" xfId="0" applyNumberFormat="1" applyFont="1" applyFill="1" applyBorder="1" applyAlignment="1">
      <alignment vertical="center"/>
    </xf>
    <xf numFmtId="176" fontId="8" fillId="0" borderId="57" xfId="0" applyNumberFormat="1" applyFont="1" applyFill="1" applyBorder="1" applyAlignment="1">
      <alignment vertical="center"/>
    </xf>
    <xf numFmtId="176" fontId="31" fillId="0" borderId="2" xfId="0" applyNumberFormat="1" applyFont="1" applyFill="1" applyBorder="1" applyAlignment="1">
      <alignment horizontal="center" vertical="center"/>
    </xf>
    <xf numFmtId="176" fontId="31" fillId="0" borderId="19" xfId="0" applyNumberFormat="1" applyFont="1" applyFill="1" applyBorder="1" applyAlignment="1">
      <alignment horizontal="center" vertical="center"/>
    </xf>
    <xf numFmtId="176" fontId="31" fillId="0" borderId="3" xfId="0" applyNumberFormat="1" applyFont="1" applyFill="1" applyBorder="1" applyAlignment="1">
      <alignment horizontal="center" vertical="center"/>
    </xf>
    <xf numFmtId="176" fontId="31" fillId="0" borderId="59" xfId="0" applyNumberFormat="1" applyFont="1" applyFill="1" applyBorder="1" applyAlignment="1">
      <alignment horizontal="center" vertical="center"/>
    </xf>
    <xf numFmtId="176" fontId="31" fillId="0" borderId="60" xfId="0" applyNumberFormat="1" applyFont="1" applyFill="1" applyBorder="1" applyAlignment="1">
      <alignment horizontal="center" vertical="center"/>
    </xf>
    <xf numFmtId="176" fontId="31" fillId="0" borderId="61" xfId="0" applyNumberFormat="1" applyFont="1" applyFill="1" applyBorder="1" applyAlignment="1">
      <alignment horizontal="center" vertical="center"/>
    </xf>
    <xf numFmtId="176" fontId="8" fillId="0" borderId="6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176" fontId="8" fillId="0" borderId="5" xfId="0" applyNumberFormat="1" applyFont="1" applyFill="1" applyBorder="1" applyAlignment="1">
      <alignment horizontal="center" vertical="center"/>
    </xf>
    <xf numFmtId="176" fontId="8" fillId="0" borderId="8" xfId="0" applyNumberFormat="1" applyFont="1" applyFill="1" applyBorder="1" applyAlignment="1">
      <alignment horizontal="center" vertical="center"/>
    </xf>
    <xf numFmtId="176" fontId="8" fillId="0" borderId="4" xfId="0" applyNumberFormat="1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76" fontId="3" fillId="0" borderId="30" xfId="0" applyNumberFormat="1" applyFont="1" applyFill="1" applyBorder="1" applyAlignment="1">
      <alignment horizontal="center" vertical="center"/>
    </xf>
    <xf numFmtId="176" fontId="3" fillId="0" borderId="31" xfId="0" applyNumberFormat="1" applyFont="1" applyFill="1" applyBorder="1" applyAlignment="1">
      <alignment horizontal="center" vertical="center"/>
    </xf>
    <xf numFmtId="176" fontId="3" fillId="0" borderId="27" xfId="0" applyNumberFormat="1" applyFont="1" applyFill="1" applyBorder="1" applyAlignment="1">
      <alignment horizontal="center" vertical="center"/>
    </xf>
    <xf numFmtId="176" fontId="3" fillId="0" borderId="29" xfId="0" applyNumberFormat="1" applyFont="1" applyFill="1" applyBorder="1" applyAlignment="1">
      <alignment horizontal="center" vertical="center"/>
    </xf>
    <xf numFmtId="176" fontId="3" fillId="0" borderId="28" xfId="0" applyNumberFormat="1" applyFont="1" applyFill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9" fontId="3" fillId="4" borderId="2" xfId="0" applyNumberFormat="1" applyFont="1" applyFill="1" applyBorder="1" applyAlignment="1">
      <alignment horizontal="center" vertical="center"/>
    </xf>
    <xf numFmtId="9" fontId="3" fillId="4" borderId="19" xfId="0" applyNumberFormat="1" applyFont="1" applyFill="1" applyBorder="1" applyAlignment="1">
      <alignment horizontal="center" vertical="center"/>
    </xf>
    <xf numFmtId="9" fontId="3" fillId="4" borderId="3" xfId="0" applyNumberFormat="1" applyFont="1" applyFill="1" applyBorder="1" applyAlignment="1">
      <alignment horizontal="center" vertical="center"/>
    </xf>
    <xf numFmtId="176" fontId="3" fillId="0" borderId="32" xfId="0" applyNumberFormat="1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2" xfId="0" applyFont="1" applyBorder="1" applyAlignment="1">
      <alignment horizontal="right" vertical="center"/>
    </xf>
    <xf numFmtId="0" fontId="4" fillId="0" borderId="53" xfId="0" applyFont="1" applyBorder="1" applyAlignment="1">
      <alignment horizontal="right" vertical="center"/>
    </xf>
    <xf numFmtId="0" fontId="4" fillId="0" borderId="54" xfId="0" applyFont="1" applyBorder="1" applyAlignment="1">
      <alignment horizontal="right" vertical="center"/>
    </xf>
    <xf numFmtId="0" fontId="4" fillId="0" borderId="37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12" xfId="0" applyFont="1" applyBorder="1" applyAlignment="1">
      <alignment horizontal="right" vertical="center"/>
    </xf>
    <xf numFmtId="0" fontId="4" fillId="0" borderId="34" xfId="0" applyFont="1" applyBorder="1" applyAlignment="1">
      <alignment horizontal="right" vertical="center"/>
    </xf>
    <xf numFmtId="0" fontId="4" fillId="0" borderId="13" xfId="0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14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4" fillId="0" borderId="17" xfId="0" applyFont="1" applyBorder="1" applyAlignment="1">
      <alignment horizontal="right" vertical="center"/>
    </xf>
    <xf numFmtId="0" fontId="8" fillId="0" borderId="34" xfId="0" applyNumberFormat="1" applyFont="1" applyBorder="1" applyAlignment="1">
      <alignment horizontal="center" vertical="center"/>
    </xf>
    <xf numFmtId="0" fontId="13" fillId="0" borderId="34" xfId="0" applyFont="1" applyFill="1" applyBorder="1" applyAlignment="1" applyProtection="1">
      <alignment horizontal="center" vertical="center"/>
    </xf>
    <xf numFmtId="0" fontId="4" fillId="0" borderId="37" xfId="0" applyFont="1" applyBorder="1" applyAlignment="1">
      <alignment horizontal="right" vertical="center"/>
    </xf>
    <xf numFmtId="0" fontId="4" fillId="0" borderId="41" xfId="0" applyFont="1" applyBorder="1" applyAlignment="1">
      <alignment horizontal="right" vertical="center"/>
    </xf>
    <xf numFmtId="0" fontId="4" fillId="0" borderId="38" xfId="0" applyFont="1" applyBorder="1" applyAlignment="1">
      <alignment horizontal="right" vertical="center"/>
    </xf>
    <xf numFmtId="0" fontId="6" fillId="0" borderId="34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10" xfId="0" applyFont="1" applyBorder="1" applyAlignment="1">
      <alignment horizontal="right" vertical="center"/>
    </xf>
    <xf numFmtId="0" fontId="4" fillId="0" borderId="15" xfId="0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176" fontId="5" fillId="0" borderId="34" xfId="0" applyNumberFormat="1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26" xfId="0" applyFill="1" applyBorder="1" applyAlignment="1">
      <alignment horizontal="center" vertical="center"/>
    </xf>
    <xf numFmtId="0" fontId="0" fillId="2" borderId="46" xfId="0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 readingOrder="1"/>
    </xf>
    <xf numFmtId="176" fontId="29" fillId="0" borderId="48" xfId="0" applyNumberFormat="1" applyFont="1" applyFill="1" applyBorder="1" applyAlignment="1">
      <alignment horizontal="right" vertical="center"/>
    </xf>
    <xf numFmtId="0" fontId="28" fillId="0" borderId="48" xfId="0" applyFont="1" applyFill="1" applyBorder="1" applyAlignment="1">
      <alignment horizontal="center" vertical="center"/>
    </xf>
    <xf numFmtId="0" fontId="28" fillId="0" borderId="49" xfId="0" applyFont="1" applyFill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6" fillId="0" borderId="26" xfId="0" applyFont="1" applyBorder="1" applyAlignment="1">
      <alignment horizontal="center" vertical="center"/>
    </xf>
    <xf numFmtId="179" fontId="16" fillId="0" borderId="15" xfId="0" applyNumberFormat="1" applyFont="1" applyBorder="1" applyAlignment="1">
      <alignment horizontal="center" vertical="center"/>
    </xf>
    <xf numFmtId="179" fontId="16" fillId="0" borderId="11" xfId="0" applyNumberFormat="1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34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 wrapText="1"/>
    </xf>
    <xf numFmtId="0" fontId="16" fillId="0" borderId="50" xfId="0" applyFont="1" applyBorder="1" applyAlignment="1">
      <alignment horizontal="center" vertical="center" wrapText="1"/>
    </xf>
    <xf numFmtId="0" fontId="16" fillId="0" borderId="50" xfId="0" applyFont="1" applyBorder="1" applyAlignment="1">
      <alignment horizontal="center" vertical="center"/>
    </xf>
    <xf numFmtId="0" fontId="16" fillId="0" borderId="46" xfId="0" applyFont="1" applyBorder="1" applyAlignment="1">
      <alignment horizontal="center" vertical="center"/>
    </xf>
    <xf numFmtId="0" fontId="18" fillId="0" borderId="26" xfId="0" applyFont="1" applyBorder="1" applyAlignment="1">
      <alignment horizontal="center" vertical="center" wrapText="1"/>
    </xf>
    <xf numFmtId="0" fontId="18" fillId="0" borderId="50" xfId="0" applyFont="1" applyBorder="1" applyAlignment="1">
      <alignment horizontal="center" vertical="center" wrapText="1"/>
    </xf>
    <xf numFmtId="0" fontId="18" fillId="0" borderId="46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176" fontId="20" fillId="0" borderId="30" xfId="0" applyNumberFormat="1" applyFont="1" applyFill="1" applyBorder="1" applyAlignment="1">
      <alignment horizontal="center" vertical="center"/>
    </xf>
    <xf numFmtId="176" fontId="20" fillId="0" borderId="31" xfId="0" applyNumberFormat="1" applyFont="1" applyFill="1" applyBorder="1" applyAlignment="1">
      <alignment horizontal="center" vertical="center"/>
    </xf>
    <xf numFmtId="176" fontId="20" fillId="0" borderId="32" xfId="0" applyNumberFormat="1" applyFont="1" applyFill="1" applyBorder="1" applyAlignment="1">
      <alignment horizontal="center" vertical="center"/>
    </xf>
    <xf numFmtId="176" fontId="20" fillId="0" borderId="27" xfId="0" applyNumberFormat="1" applyFont="1" applyFill="1" applyBorder="1" applyAlignment="1">
      <alignment horizontal="center" vertical="center"/>
    </xf>
    <xf numFmtId="176" fontId="20" fillId="0" borderId="29" xfId="0" applyNumberFormat="1" applyFont="1" applyFill="1" applyBorder="1" applyAlignment="1">
      <alignment horizontal="center" vertical="center"/>
    </xf>
    <xf numFmtId="176" fontId="20" fillId="0" borderId="28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34" xfId="0" applyFont="1" applyBorder="1" applyAlignment="1">
      <alignment horizontal="center" vertical="center"/>
    </xf>
    <xf numFmtId="0" fontId="6" fillId="0" borderId="57" xfId="0" applyFont="1" applyBorder="1" applyAlignment="1">
      <alignment horizontal="center" vertical="center"/>
    </xf>
    <xf numFmtId="0" fontId="6" fillId="0" borderId="58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176" fontId="5" fillId="5" borderId="34" xfId="0" applyNumberFormat="1" applyFont="1" applyFill="1" applyBorder="1" applyAlignment="1">
      <alignment horizontal="center" vertical="center"/>
    </xf>
    <xf numFmtId="0" fontId="19" fillId="0" borderId="34" xfId="0" applyFont="1" applyFill="1" applyBorder="1" applyAlignment="1">
      <alignment horizontal="center" vertical="center"/>
    </xf>
    <xf numFmtId="176" fontId="29" fillId="6" borderId="48" xfId="0" applyNumberFormat="1" applyFont="1" applyFill="1" applyBorder="1" applyAlignment="1">
      <alignment horizontal="right" vertical="center"/>
    </xf>
    <xf numFmtId="179" fontId="22" fillId="0" borderId="15" xfId="0" applyNumberFormat="1" applyFont="1" applyBorder="1" applyAlignment="1">
      <alignment horizontal="left" vertical="center"/>
    </xf>
    <xf numFmtId="179" fontId="23" fillId="0" borderId="15" xfId="0" applyNumberFormat="1" applyFont="1" applyBorder="1" applyAlignment="1">
      <alignment horizontal="left" vertical="center"/>
    </xf>
    <xf numFmtId="179" fontId="23" fillId="0" borderId="11" xfId="0" applyNumberFormat="1" applyFont="1" applyBorder="1" applyAlignment="1">
      <alignment horizontal="left" vertical="center"/>
    </xf>
    <xf numFmtId="0" fontId="22" fillId="0" borderId="12" xfId="0" applyFont="1" applyBorder="1" applyAlignment="1">
      <alignment horizontal="left" vertical="center"/>
    </xf>
    <xf numFmtId="0" fontId="23" fillId="0" borderId="34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2" fillId="0" borderId="26" xfId="0" applyFont="1" applyBorder="1" applyAlignment="1">
      <alignment horizontal="center" vertical="center"/>
    </xf>
    <xf numFmtId="0" fontId="23" fillId="0" borderId="50" xfId="0" applyFont="1" applyBorder="1" applyAlignment="1">
      <alignment horizontal="center" vertical="center"/>
    </xf>
    <xf numFmtId="0" fontId="23" fillId="0" borderId="46" xfId="0" applyFont="1" applyBorder="1" applyAlignment="1">
      <alignment horizontal="center" vertical="center"/>
    </xf>
    <xf numFmtId="0" fontId="22" fillId="0" borderId="26" xfId="0" applyFont="1" applyBorder="1" applyAlignment="1">
      <alignment horizontal="center" vertical="center" wrapText="1"/>
    </xf>
    <xf numFmtId="0" fontId="23" fillId="0" borderId="50" xfId="0" applyFont="1" applyBorder="1" applyAlignment="1">
      <alignment horizontal="center" vertical="center" wrapText="1"/>
    </xf>
    <xf numFmtId="0" fontId="22" fillId="0" borderId="50" xfId="0" applyFont="1" applyBorder="1" applyAlignment="1">
      <alignment horizontal="center" vertical="center"/>
    </xf>
    <xf numFmtId="0" fontId="22" fillId="0" borderId="46" xfId="0" applyFont="1" applyBorder="1" applyAlignment="1">
      <alignment horizontal="center" vertical="center"/>
    </xf>
    <xf numFmtId="0" fontId="24" fillId="0" borderId="26" xfId="0" applyFont="1" applyBorder="1" applyAlignment="1">
      <alignment horizontal="center" vertical="center" wrapText="1"/>
    </xf>
    <xf numFmtId="0" fontId="24" fillId="0" borderId="50" xfId="0" applyFont="1" applyBorder="1" applyAlignment="1">
      <alignment horizontal="center" vertical="center" wrapText="1"/>
    </xf>
    <xf numFmtId="0" fontId="24" fillId="0" borderId="46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theme" Target="theme/theme1.xml" />
  <Relationship Id="rId3" Type="http://schemas.openxmlformats.org/officeDocument/2006/relationships/worksheet" Target="worksheets/sheet3.xml" />
  <Relationship Id="rId7" Type="http://schemas.openxmlformats.org/officeDocument/2006/relationships/worksheet" Target="worksheets/sheet7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worksheet" Target="worksheets/sheet6.xml" />
  <Relationship Id="rId11" Type="http://schemas.openxmlformats.org/officeDocument/2006/relationships/calcChain" Target="calcChain.xml" />
  <Relationship Id="rId5" Type="http://schemas.openxmlformats.org/officeDocument/2006/relationships/worksheet" Target="worksheets/sheet5.xml" />
  <Relationship Id="rId10" Type="http://schemas.openxmlformats.org/officeDocument/2006/relationships/sharedStrings" Target="sharedStrings.xml" />
  <Relationship Id="rId4" Type="http://schemas.openxmlformats.org/officeDocument/2006/relationships/worksheet" Target="worksheets/sheet4.xml" />
  <Relationship Id="rId9" Type="http://schemas.openxmlformats.org/officeDocument/2006/relationships/styles" Target="styles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222249</xdr:colOff>
      <xdr:row>23</xdr:row>
      <xdr:rowOff>381000</xdr:rowOff>
    </xdr:from>
    <xdr:to>
      <xdr:col>11</xdr:col>
      <xdr:colOff>190499</xdr:colOff>
      <xdr:row>23</xdr:row>
      <xdr:rowOff>698500</xdr:rowOff>
    </xdr:to>
    <xdr:sp macro="" textlink="">
      <xdr:nvSpPr>
        <xdr:cNvPr id="2" name="正方形/長方形 1"/>
        <xdr:cNvSpPr/>
      </xdr:nvSpPr>
      <xdr:spPr>
        <a:xfrm>
          <a:off x="6442074" y="6553200"/>
          <a:ext cx="396875" cy="317500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800100</xdr:colOff>
      <xdr:row>22</xdr:row>
      <xdr:rowOff>190500</xdr:rowOff>
    </xdr:from>
    <xdr:to>
      <xdr:col>39</xdr:col>
      <xdr:colOff>958850</xdr:colOff>
      <xdr:row>26</xdr:row>
      <xdr:rowOff>107950</xdr:rowOff>
    </xdr:to>
    <xdr:sp macro="" textlink="">
      <xdr:nvSpPr>
        <xdr:cNvPr id="3" name="角丸四角形吹き出し 2"/>
        <xdr:cNvSpPr/>
      </xdr:nvSpPr>
      <xdr:spPr>
        <a:xfrm>
          <a:off x="15640050" y="5657850"/>
          <a:ext cx="1987550" cy="908050"/>
        </a:xfrm>
        <a:prstGeom prst="wedgeRoundRectCallout">
          <a:avLst>
            <a:gd name="adj1" fmla="val -15891"/>
            <a:gd name="adj2" fmla="val -142770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初回加算の有無を選択する。</a:t>
          </a:r>
        </a:p>
      </xdr:txBody>
    </xdr:sp>
    <xdr:clientData/>
  </xdr:twoCellAnchor>
  <xdr:twoCellAnchor>
    <xdr:from>
      <xdr:col>35</xdr:col>
      <xdr:colOff>76200</xdr:colOff>
      <xdr:row>30</xdr:row>
      <xdr:rowOff>57150</xdr:rowOff>
    </xdr:from>
    <xdr:to>
      <xdr:col>41</xdr:col>
      <xdr:colOff>266701</xdr:colOff>
      <xdr:row>37</xdr:row>
      <xdr:rowOff>146050</xdr:rowOff>
    </xdr:to>
    <xdr:sp macro="" textlink="">
      <xdr:nvSpPr>
        <xdr:cNvPr id="4" name="円形吹き出し 3"/>
        <xdr:cNvSpPr/>
      </xdr:nvSpPr>
      <xdr:spPr>
        <a:xfrm>
          <a:off x="14135100" y="7505700"/>
          <a:ext cx="4438651" cy="1822450"/>
        </a:xfrm>
        <a:prstGeom prst="wedgeEllipseCallout">
          <a:avLst>
            <a:gd name="adj1" fmla="val 41909"/>
            <a:gd name="adj2" fmla="val -106677"/>
          </a:avLst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サービス利用表の内容と異なる場合、その理由など簡単に記入。</a:t>
          </a:r>
        </a:p>
      </xdr:txBody>
    </xdr:sp>
    <xdr:clientData/>
  </xdr:twoCellAnchor>
  <xdr:twoCellAnchor>
    <xdr:from>
      <xdr:col>12</xdr:col>
      <xdr:colOff>76200</xdr:colOff>
      <xdr:row>23</xdr:row>
      <xdr:rowOff>171450</xdr:rowOff>
    </xdr:from>
    <xdr:to>
      <xdr:col>23</xdr:col>
      <xdr:colOff>279401</xdr:colOff>
      <xdr:row>32</xdr:row>
      <xdr:rowOff>92074</xdr:rowOff>
    </xdr:to>
    <xdr:sp macro="" textlink="">
      <xdr:nvSpPr>
        <xdr:cNvPr id="9" name="角丸四角形吹き出し 8"/>
        <xdr:cNvSpPr/>
      </xdr:nvSpPr>
      <xdr:spPr>
        <a:xfrm>
          <a:off x="5810250" y="5886450"/>
          <a:ext cx="4184651" cy="2149474"/>
        </a:xfrm>
        <a:prstGeom prst="wedgeRoundRectCallout">
          <a:avLst>
            <a:gd name="adj1" fmla="val -58235"/>
            <a:gd name="adj2" fmla="val -75439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＊</a:t>
          </a:r>
          <a:r>
            <a:rPr kumimoji="1" lang="en-US" altLang="ja-JP" sz="16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</a:t>
          </a:r>
          <a:r>
            <a:rPr kumimoji="1" lang="ja-JP" altLang="en-US" sz="16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日型・半日型、それぞれの</a:t>
          </a:r>
          <a:endParaRPr kumimoji="1" lang="en-US" altLang="ja-JP" sz="160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6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サービス利用日に</a:t>
          </a:r>
          <a:r>
            <a:rPr kumimoji="1" lang="en-US" altLang="ja-JP" sz="16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『1』</a:t>
          </a:r>
          <a:r>
            <a:rPr kumimoji="1" lang="ja-JP" altLang="en-US" sz="16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を記入。</a:t>
          </a:r>
          <a:endParaRPr kumimoji="1" lang="en-US" altLang="ja-JP" sz="160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6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＊資格加算がある場合は、サービス</a:t>
          </a:r>
          <a:endParaRPr kumimoji="1" lang="en-US" altLang="ja-JP" sz="160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6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利用日の加算欄に</a:t>
          </a:r>
          <a:r>
            <a:rPr kumimoji="1" lang="en-US" altLang="ja-JP" sz="16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『1』</a:t>
          </a:r>
          <a:r>
            <a:rPr kumimoji="1" lang="ja-JP" altLang="en-US" sz="16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を記入。</a:t>
          </a:r>
          <a:endParaRPr kumimoji="1" lang="en-US" altLang="ja-JP" sz="160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1</xdr:col>
      <xdr:colOff>0</xdr:colOff>
      <xdr:row>23</xdr:row>
      <xdr:rowOff>238125</xdr:rowOff>
    </xdr:from>
    <xdr:to>
      <xdr:col>2</xdr:col>
      <xdr:colOff>469900</xdr:colOff>
      <xdr:row>27</xdr:row>
      <xdr:rowOff>136525</xdr:rowOff>
    </xdr:to>
    <xdr:sp macro="" textlink="">
      <xdr:nvSpPr>
        <xdr:cNvPr id="11" name="角丸四角形吹き出し 10"/>
        <xdr:cNvSpPr/>
      </xdr:nvSpPr>
      <xdr:spPr>
        <a:xfrm>
          <a:off x="269875" y="5889625"/>
          <a:ext cx="1724025" cy="914400"/>
        </a:xfrm>
        <a:prstGeom prst="wedgeRoundRectCallout">
          <a:avLst>
            <a:gd name="adj1" fmla="val -13888"/>
            <a:gd name="adj2" fmla="val -100253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利用者名を</a:t>
          </a:r>
          <a:endParaRPr kumimoji="1" lang="en-US" altLang="ja-JP" sz="180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ctr"/>
          <a:r>
            <a:rPr kumimoji="1" lang="ja-JP" altLang="en-US" sz="18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記入する。</a:t>
          </a:r>
        </a:p>
      </xdr:txBody>
    </xdr:sp>
    <xdr:clientData/>
  </xdr:twoCellAnchor>
  <xdr:twoCellAnchor>
    <xdr:from>
      <xdr:col>2</xdr:col>
      <xdr:colOff>857250</xdr:colOff>
      <xdr:row>23</xdr:row>
      <xdr:rowOff>206375</xdr:rowOff>
    </xdr:from>
    <xdr:to>
      <xdr:col>7</xdr:col>
      <xdr:colOff>152401</xdr:colOff>
      <xdr:row>27</xdr:row>
      <xdr:rowOff>104775</xdr:rowOff>
    </xdr:to>
    <xdr:sp macro="" textlink="">
      <xdr:nvSpPr>
        <xdr:cNvPr id="12" name="角丸四角形吹き出し 11"/>
        <xdr:cNvSpPr/>
      </xdr:nvSpPr>
      <xdr:spPr>
        <a:xfrm>
          <a:off x="2381250" y="5857875"/>
          <a:ext cx="1660526" cy="914400"/>
        </a:xfrm>
        <a:prstGeom prst="wedgeRoundRectCallout">
          <a:avLst>
            <a:gd name="adj1" fmla="val -59192"/>
            <a:gd name="adj2" fmla="val -100253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負担割合を</a:t>
          </a:r>
          <a:endParaRPr kumimoji="1" lang="en-US" altLang="ja-JP" sz="160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ctr"/>
          <a:r>
            <a:rPr kumimoji="1" lang="ja-JP" altLang="en-US" sz="16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選択する。</a:t>
          </a:r>
        </a:p>
      </xdr:txBody>
    </xdr:sp>
    <xdr:clientData/>
  </xdr:twoCellAnchor>
  <xdr:twoCellAnchor>
    <xdr:from>
      <xdr:col>5</xdr:col>
      <xdr:colOff>158750</xdr:colOff>
      <xdr:row>38</xdr:row>
      <xdr:rowOff>142875</xdr:rowOff>
    </xdr:from>
    <xdr:to>
      <xdr:col>22</xdr:col>
      <xdr:colOff>250825</xdr:colOff>
      <xdr:row>47</xdr:row>
      <xdr:rowOff>133350</xdr:rowOff>
    </xdr:to>
    <xdr:sp macro="" textlink="">
      <xdr:nvSpPr>
        <xdr:cNvPr id="13" name="角丸四角形 12"/>
        <xdr:cNvSpPr/>
      </xdr:nvSpPr>
      <xdr:spPr>
        <a:xfrm>
          <a:off x="3349625" y="9604375"/>
          <a:ext cx="6029325" cy="2276475"/>
        </a:xfrm>
        <a:prstGeom prst="roundRect">
          <a:avLst/>
        </a:prstGeom>
        <a:ln w="28575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0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【</a:t>
          </a:r>
          <a:r>
            <a:rPr kumimoji="1" lang="ja-JP" altLang="en-US" sz="20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記入時の注意</a:t>
          </a:r>
          <a:r>
            <a:rPr kumimoji="1" lang="en-US" altLang="ja-JP" sz="20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】</a:t>
          </a:r>
        </a:p>
        <a:p>
          <a:pPr algn="ctr"/>
          <a:r>
            <a:rPr kumimoji="1" lang="ja-JP" altLang="en-US" sz="2000" b="1" u="sng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◎赤字部分のみ記入すること</a:t>
          </a:r>
          <a:r>
            <a:rPr kumimoji="1" lang="ja-JP" altLang="en-US" sz="20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。</a:t>
          </a:r>
          <a:endParaRPr kumimoji="1" lang="en-US" altLang="ja-JP" sz="20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ctr"/>
          <a:r>
            <a:rPr kumimoji="1" lang="ja-JP" altLang="en-US" sz="20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網掛け部分は自動的に記載されます。</a:t>
          </a:r>
          <a:endParaRPr kumimoji="1" lang="en-US" altLang="ja-JP" sz="20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ctr"/>
          <a:r>
            <a:rPr kumimoji="1" lang="ja-JP" altLang="en-US" sz="20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◎利用者数が</a:t>
          </a:r>
          <a:r>
            <a:rPr kumimoji="1" lang="en-US" altLang="ja-JP" sz="20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10</a:t>
          </a:r>
          <a:r>
            <a:rPr kumimoji="1" lang="ja-JP" altLang="en-US" sz="20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名以上となる場合は、</a:t>
          </a:r>
          <a:endParaRPr kumimoji="1" lang="en-US" altLang="ja-JP" sz="20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ctr"/>
          <a:r>
            <a:rPr kumimoji="1" lang="ja-JP" altLang="en-US" sz="20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①</a:t>
          </a:r>
          <a:r>
            <a:rPr kumimoji="1" lang="en-US" altLang="ja-JP" sz="20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-2</a:t>
          </a:r>
          <a:r>
            <a:rPr kumimoji="1" lang="ja-JP" altLang="en-US" sz="20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実績記録票（</a:t>
          </a:r>
          <a:r>
            <a:rPr kumimoji="1" lang="en-US" altLang="ja-JP" sz="20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2</a:t>
          </a:r>
          <a:r>
            <a:rPr kumimoji="1" lang="ja-JP" altLang="en-US" sz="20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枚目）へ続きを記入。</a:t>
          </a:r>
          <a:endParaRPr kumimoji="1" lang="en-US" altLang="ja-JP" sz="20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ctr"/>
          <a:endParaRPr kumimoji="1" lang="ja-JP" altLang="en-US" sz="1200"/>
        </a:p>
      </xdr:txBody>
    </xdr:sp>
    <xdr:clientData/>
  </xdr:twoCellAnchor>
  <xdr:twoCellAnchor>
    <xdr:from>
      <xdr:col>35</xdr:col>
      <xdr:colOff>95250</xdr:colOff>
      <xdr:row>4</xdr:row>
      <xdr:rowOff>63500</xdr:rowOff>
    </xdr:from>
    <xdr:to>
      <xdr:col>39</xdr:col>
      <xdr:colOff>353218</xdr:colOff>
      <xdr:row>7</xdr:row>
      <xdr:rowOff>43657</xdr:rowOff>
    </xdr:to>
    <xdr:sp macro="" textlink="">
      <xdr:nvSpPr>
        <xdr:cNvPr id="14" name="角丸四角形吹き出し 13"/>
        <xdr:cNvSpPr/>
      </xdr:nvSpPr>
      <xdr:spPr>
        <a:xfrm>
          <a:off x="13763625" y="1047750"/>
          <a:ext cx="2845593" cy="662782"/>
        </a:xfrm>
        <a:prstGeom prst="wedgeRoundRectCallout">
          <a:avLst>
            <a:gd name="adj1" fmla="val 5320"/>
            <a:gd name="adj2" fmla="val 96140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事業所名を記入する。</a:t>
          </a:r>
        </a:p>
      </xdr:txBody>
    </xdr:sp>
    <xdr:clientData/>
  </xdr:twoCellAnchor>
  <xdr:oneCellAnchor>
    <xdr:from>
      <xdr:col>39</xdr:col>
      <xdr:colOff>920750</xdr:colOff>
      <xdr:row>0</xdr:row>
      <xdr:rowOff>15875</xdr:rowOff>
    </xdr:from>
    <xdr:ext cx="1047751" cy="425822"/>
    <xdr:sp macro="" textlink="">
      <xdr:nvSpPr>
        <xdr:cNvPr id="15" name="テキスト ボックス 14"/>
        <xdr:cNvSpPr txBox="1"/>
      </xdr:nvSpPr>
      <xdr:spPr>
        <a:xfrm>
          <a:off x="17176750" y="15875"/>
          <a:ext cx="1047751" cy="425822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2000" b="1"/>
            <a:t>資料</a:t>
          </a:r>
          <a:r>
            <a:rPr kumimoji="1" lang="ja-JP" altLang="en-US" sz="1800" b="1"/>
            <a:t>３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190500</xdr:colOff>
      <xdr:row>17</xdr:row>
      <xdr:rowOff>13607</xdr:rowOff>
    </xdr:from>
    <xdr:to>
      <xdr:col>13</xdr:col>
      <xdr:colOff>864507</xdr:colOff>
      <xdr:row>20</xdr:row>
      <xdr:rowOff>176893</xdr:rowOff>
    </xdr:to>
    <xdr:sp macro="" textlink="">
      <xdr:nvSpPr>
        <xdr:cNvPr id="3" name="角丸四角形 2"/>
        <xdr:cNvSpPr/>
      </xdr:nvSpPr>
      <xdr:spPr>
        <a:xfrm>
          <a:off x="9062357" y="4830536"/>
          <a:ext cx="3994150" cy="1102178"/>
        </a:xfrm>
        <a:prstGeom prst="roundRect">
          <a:avLst/>
        </a:prstGeom>
        <a:ln w="28575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全て自動的に挿入されるので、</a:t>
          </a:r>
          <a:endParaRPr kumimoji="1" lang="en-US" altLang="ja-JP" sz="20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ctr"/>
          <a:r>
            <a:rPr kumimoji="1" lang="ja-JP" altLang="en-US" sz="20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記入の必要なし。</a:t>
          </a:r>
          <a:endParaRPr kumimoji="1" lang="en-US" altLang="ja-JP" sz="20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222249</xdr:colOff>
      <xdr:row>23</xdr:row>
      <xdr:rowOff>381000</xdr:rowOff>
    </xdr:from>
    <xdr:to>
      <xdr:col>11</xdr:col>
      <xdr:colOff>190499</xdr:colOff>
      <xdr:row>23</xdr:row>
      <xdr:rowOff>698500</xdr:rowOff>
    </xdr:to>
    <xdr:sp macro="" textlink="">
      <xdr:nvSpPr>
        <xdr:cNvPr id="2" name="正方形/長方形 1"/>
        <xdr:cNvSpPr/>
      </xdr:nvSpPr>
      <xdr:spPr>
        <a:xfrm>
          <a:off x="6442074" y="6553200"/>
          <a:ext cx="396875" cy="317500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841375</xdr:colOff>
      <xdr:row>0</xdr:row>
      <xdr:rowOff>15875</xdr:rowOff>
    </xdr:from>
    <xdr:to>
      <xdr:col>11</xdr:col>
      <xdr:colOff>285750</xdr:colOff>
      <xdr:row>7</xdr:row>
      <xdr:rowOff>15875</xdr:rowOff>
    </xdr:to>
    <xdr:sp macro="" textlink="">
      <xdr:nvSpPr>
        <xdr:cNvPr id="3" name="角丸四角形 2"/>
        <xdr:cNvSpPr/>
      </xdr:nvSpPr>
      <xdr:spPr>
        <a:xfrm>
          <a:off x="2317750" y="15875"/>
          <a:ext cx="4619625" cy="1651000"/>
        </a:xfrm>
        <a:prstGeom prst="roundRect">
          <a:avLst/>
        </a:prstGeom>
        <a:ln w="28575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ja-JP" sz="1800" b="1" u="sng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◎赤字部分のみ記入すること</a:t>
          </a:r>
          <a:endParaRPr kumimoji="1" lang="en-US" altLang="ja-JP" sz="1800" b="1" u="sng">
            <a:solidFill>
              <a:schemeClr val="dk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algn="ctr"/>
          <a:r>
            <a:rPr kumimoji="1" lang="ja-JP" altLang="en-US" sz="18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網掛け部分は自動的に</a:t>
          </a:r>
          <a:r>
            <a:rPr kumimoji="1" lang="ja-JP" altLang="ja-JP" sz="1800" b="1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挿入されるので、</a:t>
          </a:r>
          <a:endParaRPr kumimoji="1" lang="en-US" altLang="ja-JP" sz="1800" b="1">
            <a:solidFill>
              <a:schemeClr val="dk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algn="ctr"/>
          <a:r>
            <a:rPr kumimoji="1" lang="ja-JP" altLang="ja-JP" sz="1800" b="1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記入の必要なし。</a:t>
          </a:r>
          <a:endParaRPr kumimoji="1" lang="en-US" altLang="ja-JP" sz="1800" b="1">
            <a:solidFill>
              <a:schemeClr val="dk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algn="ctr"/>
          <a:r>
            <a:rPr kumimoji="1" lang="ja-JP" altLang="en-US" sz="1800" b="1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◎</a:t>
          </a:r>
          <a:r>
            <a:rPr kumimoji="1" lang="ja-JP" altLang="en-US" sz="1800" b="1" u="sng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原本</a:t>
          </a:r>
          <a:r>
            <a:rPr kumimoji="1" lang="ja-JP" altLang="en-US" sz="1800" b="1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を提出すること。</a:t>
          </a:r>
          <a:endParaRPr lang="ja-JP" altLang="ja-JP" sz="1800" b="1"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222249</xdr:colOff>
      <xdr:row>23</xdr:row>
      <xdr:rowOff>381000</xdr:rowOff>
    </xdr:from>
    <xdr:to>
      <xdr:col>11</xdr:col>
      <xdr:colOff>190499</xdr:colOff>
      <xdr:row>23</xdr:row>
      <xdr:rowOff>698500</xdr:rowOff>
    </xdr:to>
    <xdr:sp macro="" textlink="">
      <xdr:nvSpPr>
        <xdr:cNvPr id="4" name="正方形/長方形 3"/>
        <xdr:cNvSpPr/>
      </xdr:nvSpPr>
      <xdr:spPr>
        <a:xfrm>
          <a:off x="6442074" y="6553200"/>
          <a:ext cx="396875" cy="317500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412750</xdr:colOff>
      <xdr:row>27</xdr:row>
      <xdr:rowOff>222250</xdr:rowOff>
    </xdr:from>
    <xdr:to>
      <xdr:col>11</xdr:col>
      <xdr:colOff>336551</xdr:colOff>
      <xdr:row>30</xdr:row>
      <xdr:rowOff>76200</xdr:rowOff>
    </xdr:to>
    <xdr:sp macro="" textlink="">
      <xdr:nvSpPr>
        <xdr:cNvPr id="5" name="角丸四角形吹き出し 4"/>
        <xdr:cNvSpPr/>
      </xdr:nvSpPr>
      <xdr:spPr>
        <a:xfrm>
          <a:off x="5346700" y="9061450"/>
          <a:ext cx="1638301" cy="920750"/>
        </a:xfrm>
        <a:prstGeom prst="wedgeRoundRectCallout">
          <a:avLst>
            <a:gd name="adj1" fmla="val -64037"/>
            <a:gd name="adj2" fmla="val -64539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普通・当座を選択する。</a:t>
          </a:r>
          <a:endParaRPr kumimoji="1" lang="en-US" altLang="ja-JP" sz="160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oneCellAnchor>
    <xdr:from>
      <xdr:col>9</xdr:col>
      <xdr:colOff>396876</xdr:colOff>
      <xdr:row>23</xdr:row>
      <xdr:rowOff>158749</xdr:rowOff>
    </xdr:from>
    <xdr:ext cx="792000" cy="792000"/>
    <xdr:sp macro="" textlink="">
      <xdr:nvSpPr>
        <xdr:cNvPr id="6" name="テキスト ボックス 5"/>
        <xdr:cNvSpPr txBox="1"/>
      </xdr:nvSpPr>
      <xdr:spPr>
        <a:xfrm>
          <a:off x="6188076" y="6330949"/>
          <a:ext cx="792000" cy="792000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square" rtlCol="0" anchor="ctr">
          <a:noAutofit/>
        </a:bodyPr>
        <a:lstStyle/>
        <a:p>
          <a:pPr algn="l"/>
          <a:r>
            <a:rPr kumimoji="1" lang="ja-JP" altLang="en-US" sz="1100">
              <a:ln>
                <a:noFill/>
              </a:ln>
              <a:solidFill>
                <a:srgbClr val="FF0000"/>
              </a:solidFill>
            </a:rPr>
            <a:t>社会福祉法人押原</a:t>
          </a:r>
          <a:endParaRPr kumimoji="1" lang="en-US" altLang="ja-JP" sz="1100">
            <a:ln>
              <a:noFill/>
            </a:ln>
            <a:solidFill>
              <a:srgbClr val="FF0000"/>
            </a:solidFill>
          </a:endParaRPr>
        </a:p>
        <a:p>
          <a:pPr algn="l"/>
          <a:r>
            <a:rPr kumimoji="1" lang="ja-JP" altLang="en-US" sz="1100">
              <a:ln>
                <a:noFill/>
              </a:ln>
              <a:solidFill>
                <a:srgbClr val="FF0000"/>
              </a:solidFill>
            </a:rPr>
            <a:t>会長印</a:t>
          </a:r>
          <a:endParaRPr kumimoji="1" lang="en-US" altLang="ja-JP" sz="1100">
            <a:ln>
              <a:noFill/>
            </a:ln>
            <a:solidFill>
              <a:srgbClr val="FF0000"/>
            </a:solidFill>
          </a:endParaRPr>
        </a:p>
      </xdr:txBody>
    </xdr:sp>
    <xdr:clientData/>
  </xdr:oneCellAnchor>
  <xdr:twoCellAnchor>
    <xdr:from>
      <xdr:col>4</xdr:col>
      <xdr:colOff>190500</xdr:colOff>
      <xdr:row>19</xdr:row>
      <xdr:rowOff>317500</xdr:rowOff>
    </xdr:from>
    <xdr:to>
      <xdr:col>11</xdr:col>
      <xdr:colOff>238124</xdr:colOff>
      <xdr:row>22</xdr:row>
      <xdr:rowOff>412749</xdr:rowOff>
    </xdr:to>
    <xdr:sp macro="" textlink="">
      <xdr:nvSpPr>
        <xdr:cNvPr id="7" name="角丸四角形吹き出し 6"/>
        <xdr:cNvSpPr/>
      </xdr:nvSpPr>
      <xdr:spPr>
        <a:xfrm>
          <a:off x="3838575" y="4737100"/>
          <a:ext cx="3047999" cy="1381124"/>
        </a:xfrm>
        <a:prstGeom prst="wedgeRoundRectCallout">
          <a:avLst>
            <a:gd name="adj1" fmla="val 33256"/>
            <a:gd name="adj2" fmla="val 75080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契約者名と請求者名を同一とすること。</a:t>
          </a:r>
          <a:endParaRPr kumimoji="1" lang="en-US" altLang="ja-JP" sz="160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ctr"/>
          <a:r>
            <a:rPr kumimoji="1" lang="ja-JP" altLang="en-US" sz="16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住所・印鑑についても同様。</a:t>
          </a:r>
          <a:endParaRPr kumimoji="1" lang="en-US" altLang="ja-JP" sz="160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3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</Relationships>
</file>

<file path=xl/worksheets/_rels/sheet4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2.xml" />
</Relationships>
</file>

<file path=xl/worksheets/_rels/sheet5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3.xml" />
</Relationships>
</file>

<file path=xl/worksheets/_rels/sheet6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4.xml" />
</Relationships>
</file>

<file path=xl/worksheets/_rels/sheet7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58"/>
  <sheetViews>
    <sheetView showZeros="0" tabSelected="1" view="pageBreakPreview" zoomScale="70" zoomScaleNormal="100" zoomScaleSheetLayoutView="70" workbookViewId="0">
      <selection activeCell="G24" sqref="G24"/>
    </sheetView>
  </sheetViews>
  <sheetFormatPr defaultRowHeight="13.5" x14ac:dyDescent="0.15"/>
  <cols>
    <col min="1" max="1" width="3.5" bestFit="1" customWidth="1"/>
    <col min="2" max="2" width="16.5" customWidth="1"/>
    <col min="3" max="3" width="11.75" customWidth="1"/>
    <col min="4" max="4" width="4.25" hidden="1" customWidth="1"/>
    <col min="5" max="5" width="10.125" bestFit="1" customWidth="1"/>
    <col min="6" max="36" width="4.625" customWidth="1"/>
    <col min="37" max="37" width="5.5" customWidth="1"/>
    <col min="38" max="38" width="13.125" customWidth="1"/>
    <col min="39" max="39" width="10.75" bestFit="1" customWidth="1"/>
    <col min="40" max="42" width="15.625" customWidth="1"/>
    <col min="43" max="44" width="5.625" customWidth="1"/>
  </cols>
  <sheetData>
    <row r="1" spans="1:44" ht="21" x14ac:dyDescent="0.15">
      <c r="A1" s="41"/>
      <c r="B1" s="41"/>
      <c r="C1" s="41"/>
      <c r="D1" s="41"/>
      <c r="E1" s="41"/>
      <c r="F1" s="41"/>
      <c r="G1" s="41"/>
      <c r="H1" s="41"/>
      <c r="I1" s="41"/>
      <c r="J1" s="41"/>
      <c r="K1" s="192" t="s">
        <v>50</v>
      </c>
      <c r="L1" s="192"/>
      <c r="M1" s="192"/>
      <c r="N1" s="192"/>
      <c r="O1" s="192"/>
      <c r="P1" s="192"/>
      <c r="Q1" s="192"/>
      <c r="R1" s="192"/>
      <c r="S1" s="192"/>
      <c r="T1" s="192"/>
      <c r="U1" s="192"/>
      <c r="V1" s="192"/>
      <c r="W1" s="192"/>
      <c r="X1" s="192"/>
      <c r="Y1" s="192"/>
      <c r="Z1" s="192" t="s">
        <v>107</v>
      </c>
      <c r="AA1" s="192"/>
      <c r="AB1" s="192"/>
      <c r="AC1" s="200">
        <v>2</v>
      </c>
      <c r="AD1" s="200"/>
      <c r="AE1" s="41" t="s">
        <v>48</v>
      </c>
      <c r="AF1" s="201">
        <f ca="1">IF(MONTH(TODAY())=1,12,MONTH(TODAY())-1)</f>
        <v>4</v>
      </c>
      <c r="AG1" s="201"/>
      <c r="AH1" s="41" t="s">
        <v>49</v>
      </c>
      <c r="AI1" s="41"/>
      <c r="AJ1" s="41"/>
      <c r="AK1" s="41"/>
      <c r="AL1" s="41"/>
      <c r="AM1" s="41"/>
      <c r="AN1" s="41"/>
      <c r="AO1" s="41"/>
      <c r="AP1" s="41"/>
      <c r="AQ1" s="25" t="s">
        <v>71</v>
      </c>
      <c r="AR1" s="25">
        <v>1</v>
      </c>
    </row>
    <row r="2" spans="1:44" ht="18.75" x14ac:dyDescent="0.1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</row>
    <row r="3" spans="1:44" ht="18.75" x14ac:dyDescent="0.15">
      <c r="A3" s="11"/>
      <c r="P3" s="4"/>
      <c r="Q3" s="4"/>
      <c r="R3" s="4"/>
      <c r="U3" s="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</row>
    <row r="4" spans="1:44" ht="18.75" x14ac:dyDescent="0.15">
      <c r="A4" s="11"/>
      <c r="B4" s="193" t="s">
        <v>6</v>
      </c>
      <c r="C4" s="193"/>
      <c r="D4" s="193"/>
      <c r="E4" s="193"/>
      <c r="F4" s="193"/>
      <c r="G4" s="193"/>
      <c r="H4" s="193"/>
      <c r="I4" s="193"/>
      <c r="J4" s="193"/>
      <c r="K4" s="193"/>
      <c r="L4" s="193"/>
      <c r="M4" s="193"/>
      <c r="N4" s="193"/>
      <c r="O4" s="193"/>
      <c r="P4" s="193"/>
      <c r="Q4" s="193"/>
      <c r="R4" s="193"/>
      <c r="S4" s="193"/>
      <c r="T4" s="193"/>
      <c r="U4" s="193"/>
      <c r="V4" s="193"/>
      <c r="W4" s="193"/>
      <c r="X4" s="193"/>
      <c r="Y4" s="193"/>
      <c r="AB4" s="7"/>
      <c r="AC4" s="2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</row>
    <row r="5" spans="1:44" ht="18.75" x14ac:dyDescent="0.15">
      <c r="A5" s="11"/>
      <c r="B5" s="206"/>
      <c r="C5" s="206"/>
      <c r="D5" s="206"/>
      <c r="E5" s="206"/>
      <c r="F5" s="210" t="s">
        <v>24</v>
      </c>
      <c r="G5" s="210"/>
      <c r="H5" s="210"/>
      <c r="I5" s="210"/>
      <c r="J5" s="210"/>
      <c r="K5" s="193" t="s">
        <v>10</v>
      </c>
      <c r="L5" s="193"/>
      <c r="M5" s="193"/>
      <c r="N5" s="193"/>
      <c r="O5" s="193"/>
      <c r="P5" s="193"/>
      <c r="Q5" s="193"/>
      <c r="R5" s="193"/>
      <c r="S5" s="193"/>
      <c r="T5" s="193"/>
      <c r="U5" s="193"/>
      <c r="V5" s="193"/>
      <c r="W5" s="193"/>
      <c r="X5" s="193"/>
      <c r="Y5" s="193"/>
    </row>
    <row r="6" spans="1:44" s="6" customFormat="1" ht="17.25" customHeight="1" x14ac:dyDescent="0.15">
      <c r="A6" s="5"/>
      <c r="B6" s="206"/>
      <c r="C6" s="206"/>
      <c r="D6" s="206"/>
      <c r="E6" s="206"/>
      <c r="F6" s="210"/>
      <c r="G6" s="210"/>
      <c r="H6" s="210"/>
      <c r="I6" s="210"/>
      <c r="J6" s="210"/>
      <c r="K6" s="193" t="s">
        <v>8</v>
      </c>
      <c r="L6" s="193"/>
      <c r="M6" s="193"/>
      <c r="N6" s="193"/>
      <c r="O6" s="193"/>
      <c r="P6" s="193" t="s">
        <v>9</v>
      </c>
      <c r="Q6" s="193"/>
      <c r="R6" s="193"/>
      <c r="S6" s="193"/>
      <c r="T6" s="193"/>
      <c r="U6" s="193" t="s">
        <v>25</v>
      </c>
      <c r="V6" s="193"/>
      <c r="W6" s="193"/>
      <c r="X6" s="193"/>
      <c r="Y6" s="193"/>
    </row>
    <row r="7" spans="1:44" s="6" customFormat="1" ht="17.25" customHeight="1" x14ac:dyDescent="0.15">
      <c r="A7" s="5"/>
      <c r="B7" s="193" t="s">
        <v>4</v>
      </c>
      <c r="C7" s="211" t="s">
        <v>22</v>
      </c>
      <c r="D7" s="212"/>
      <c r="E7" s="213"/>
      <c r="F7" s="207" t="s">
        <v>28</v>
      </c>
      <c r="G7" s="208"/>
      <c r="H7" s="208"/>
      <c r="I7" s="208"/>
      <c r="J7" s="209"/>
      <c r="K7" s="207" t="s">
        <v>17</v>
      </c>
      <c r="L7" s="208"/>
      <c r="M7" s="208"/>
      <c r="N7" s="208"/>
      <c r="O7" s="209"/>
      <c r="P7" s="207" t="s">
        <v>18</v>
      </c>
      <c r="Q7" s="208"/>
      <c r="R7" s="208"/>
      <c r="S7" s="208"/>
      <c r="T7" s="209"/>
      <c r="U7" s="207" t="s">
        <v>31</v>
      </c>
      <c r="V7" s="208"/>
      <c r="W7" s="208"/>
      <c r="X7" s="208"/>
      <c r="Y7" s="209"/>
    </row>
    <row r="8" spans="1:44" s="6" customFormat="1" ht="17.25" customHeight="1" x14ac:dyDescent="0.15">
      <c r="A8" s="5"/>
      <c r="B8" s="193"/>
      <c r="C8" s="194" t="s">
        <v>21</v>
      </c>
      <c r="D8" s="195"/>
      <c r="E8" s="196"/>
      <c r="F8" s="202" t="s">
        <v>30</v>
      </c>
      <c r="G8" s="203"/>
      <c r="H8" s="203"/>
      <c r="I8" s="203"/>
      <c r="J8" s="204"/>
      <c r="K8" s="202" t="s">
        <v>19</v>
      </c>
      <c r="L8" s="203"/>
      <c r="M8" s="203"/>
      <c r="N8" s="203"/>
      <c r="O8" s="204"/>
      <c r="P8" s="202" t="s">
        <v>20</v>
      </c>
      <c r="Q8" s="203"/>
      <c r="R8" s="203"/>
      <c r="S8" s="203"/>
      <c r="T8" s="204"/>
      <c r="U8" s="202" t="s">
        <v>32</v>
      </c>
      <c r="V8" s="203"/>
      <c r="W8" s="203"/>
      <c r="X8" s="203"/>
      <c r="Y8" s="204"/>
    </row>
    <row r="9" spans="1:44" s="6" customFormat="1" ht="17.25" customHeight="1" x14ac:dyDescent="0.15">
      <c r="A9" s="5"/>
      <c r="B9" s="180" t="s">
        <v>27</v>
      </c>
      <c r="C9" s="194" t="s">
        <v>16</v>
      </c>
      <c r="D9" s="195"/>
      <c r="E9" s="196"/>
      <c r="F9" s="197" t="s">
        <v>28</v>
      </c>
      <c r="G9" s="198"/>
      <c r="H9" s="198"/>
      <c r="I9" s="198"/>
      <c r="J9" s="199"/>
      <c r="K9" s="197" t="s">
        <v>17</v>
      </c>
      <c r="L9" s="198"/>
      <c r="M9" s="198"/>
      <c r="N9" s="198"/>
      <c r="O9" s="199"/>
      <c r="P9" s="197" t="s">
        <v>18</v>
      </c>
      <c r="Q9" s="198"/>
      <c r="R9" s="198"/>
      <c r="S9" s="198"/>
      <c r="T9" s="199"/>
      <c r="U9" s="197" t="s">
        <v>31</v>
      </c>
      <c r="V9" s="198"/>
      <c r="W9" s="198"/>
      <c r="X9" s="198"/>
      <c r="Y9" s="199"/>
    </row>
    <row r="10" spans="1:44" s="6" customFormat="1" ht="17.25" customHeight="1" x14ac:dyDescent="0.15">
      <c r="A10" s="5"/>
      <c r="B10" s="181"/>
      <c r="C10" s="214" t="s">
        <v>15</v>
      </c>
      <c r="D10" s="215"/>
      <c r="E10" s="216"/>
      <c r="F10" s="183" t="s">
        <v>29</v>
      </c>
      <c r="G10" s="184"/>
      <c r="H10" s="184"/>
      <c r="I10" s="184"/>
      <c r="J10" s="185"/>
      <c r="K10" s="183" t="s">
        <v>5</v>
      </c>
      <c r="L10" s="184"/>
      <c r="M10" s="184"/>
      <c r="N10" s="184"/>
      <c r="O10" s="185"/>
      <c r="P10" s="183" t="s">
        <v>11</v>
      </c>
      <c r="Q10" s="184"/>
      <c r="R10" s="184"/>
      <c r="S10" s="184"/>
      <c r="T10" s="185"/>
      <c r="U10" s="183" t="s">
        <v>26</v>
      </c>
      <c r="V10" s="184"/>
      <c r="W10" s="184"/>
      <c r="X10" s="184"/>
      <c r="Y10" s="185"/>
      <c r="AB10" s="179" t="s">
        <v>33</v>
      </c>
      <c r="AC10" s="179"/>
      <c r="AD10" s="179"/>
      <c r="AE10" s="179"/>
      <c r="AF10" s="179"/>
      <c r="AG10" s="179"/>
      <c r="AH10" s="179"/>
      <c r="AI10" s="179"/>
      <c r="AJ10" s="179"/>
      <c r="AK10" s="179"/>
      <c r="AL10" s="179"/>
      <c r="AM10" s="179"/>
      <c r="AN10" s="179"/>
      <c r="AO10" s="141"/>
      <c r="AP10" s="141"/>
    </row>
    <row r="11" spans="1:44" s="6" customFormat="1" ht="17.25" customHeight="1" x14ac:dyDescent="0.15">
      <c r="A11" s="5"/>
      <c r="B11" s="182"/>
      <c r="C11" s="186" t="s">
        <v>93</v>
      </c>
      <c r="D11" s="187"/>
      <c r="E11" s="188"/>
      <c r="F11" s="189" t="s">
        <v>94</v>
      </c>
      <c r="G11" s="190"/>
      <c r="H11" s="190"/>
      <c r="I11" s="190"/>
      <c r="J11" s="191"/>
      <c r="K11" s="189" t="s">
        <v>95</v>
      </c>
      <c r="L11" s="190"/>
      <c r="M11" s="190"/>
      <c r="N11" s="190"/>
      <c r="O11" s="191"/>
      <c r="P11" s="189" t="s">
        <v>96</v>
      </c>
      <c r="Q11" s="190"/>
      <c r="R11" s="190"/>
      <c r="S11" s="190"/>
      <c r="T11" s="191"/>
      <c r="U11" s="189" t="s">
        <v>97</v>
      </c>
      <c r="V11" s="190"/>
      <c r="W11" s="190"/>
      <c r="X11" s="190"/>
      <c r="Y11" s="191"/>
      <c r="AB11" s="205"/>
      <c r="AC11" s="205"/>
      <c r="AD11" s="205"/>
      <c r="AE11" s="205"/>
      <c r="AF11" s="205"/>
      <c r="AG11" s="205"/>
      <c r="AH11" s="205"/>
      <c r="AI11" s="205"/>
      <c r="AJ11" s="205"/>
      <c r="AK11" s="205"/>
      <c r="AL11" s="205"/>
      <c r="AM11" s="205"/>
      <c r="AN11" s="205"/>
      <c r="AO11" s="141"/>
      <c r="AP11" s="141"/>
    </row>
    <row r="12" spans="1:44" s="6" customFormat="1" ht="17.25" customHeight="1" x14ac:dyDescent="0.15">
      <c r="A12" s="5"/>
      <c r="AB12" s="24"/>
      <c r="AC12" s="7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</row>
    <row r="13" spans="1:44" s="6" customFormat="1" ht="17.25" x14ac:dyDescent="0.15">
      <c r="A13" s="5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44" ht="14.25" thickBot="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44" ht="35.25" customHeight="1" thickBot="1" x14ac:dyDescent="0.2">
      <c r="A15" s="12" t="s">
        <v>0</v>
      </c>
      <c r="B15" s="12" t="s">
        <v>14</v>
      </c>
      <c r="C15" s="23" t="s">
        <v>7</v>
      </c>
      <c r="D15" s="70"/>
      <c r="E15" s="23"/>
      <c r="F15" s="89">
        <v>1</v>
      </c>
      <c r="G15" s="14">
        <v>2</v>
      </c>
      <c r="H15" s="89">
        <v>3</v>
      </c>
      <c r="I15" s="14">
        <v>4</v>
      </c>
      <c r="J15" s="89">
        <v>5</v>
      </c>
      <c r="K15" s="14">
        <v>6</v>
      </c>
      <c r="L15" s="89">
        <v>7</v>
      </c>
      <c r="M15" s="14">
        <v>8</v>
      </c>
      <c r="N15" s="89">
        <v>9</v>
      </c>
      <c r="O15" s="14">
        <v>10</v>
      </c>
      <c r="P15" s="89">
        <v>11</v>
      </c>
      <c r="Q15" s="14">
        <v>12</v>
      </c>
      <c r="R15" s="89">
        <v>13</v>
      </c>
      <c r="S15" s="14">
        <v>14</v>
      </c>
      <c r="T15" s="89">
        <v>15</v>
      </c>
      <c r="U15" s="14">
        <v>16</v>
      </c>
      <c r="V15" s="89">
        <v>17</v>
      </c>
      <c r="W15" s="14">
        <v>18</v>
      </c>
      <c r="X15" s="89">
        <v>19</v>
      </c>
      <c r="Y15" s="14">
        <v>20</v>
      </c>
      <c r="Z15" s="89">
        <v>21</v>
      </c>
      <c r="AA15" s="14">
        <v>22</v>
      </c>
      <c r="AB15" s="89">
        <v>23</v>
      </c>
      <c r="AC15" s="14">
        <v>24</v>
      </c>
      <c r="AD15" s="89">
        <v>25</v>
      </c>
      <c r="AE15" s="14">
        <v>26</v>
      </c>
      <c r="AF15" s="89">
        <v>27</v>
      </c>
      <c r="AG15" s="14">
        <v>28</v>
      </c>
      <c r="AH15" s="89">
        <v>29</v>
      </c>
      <c r="AI15" s="14">
        <v>30</v>
      </c>
      <c r="AJ15" s="89">
        <v>31</v>
      </c>
      <c r="AK15" s="13" t="s">
        <v>1</v>
      </c>
      <c r="AL15" s="21" t="s">
        <v>13</v>
      </c>
      <c r="AM15" s="22" t="s">
        <v>16</v>
      </c>
      <c r="AN15" s="18" t="s">
        <v>112</v>
      </c>
      <c r="AO15" s="142" t="s">
        <v>110</v>
      </c>
      <c r="AP15" s="143" t="s">
        <v>111</v>
      </c>
      <c r="AQ15" s="217" t="s">
        <v>2</v>
      </c>
      <c r="AR15" s="218"/>
    </row>
    <row r="16" spans="1:44" ht="19.5" customHeight="1" x14ac:dyDescent="0.15">
      <c r="A16" s="160">
        <v>1</v>
      </c>
      <c r="B16" s="160"/>
      <c r="C16" s="160"/>
      <c r="D16" s="174">
        <f>IF(C16="1割",0.9,IF(C16="2割",0.8,IF(C16="3割",0.7,0)))</f>
        <v>0</v>
      </c>
      <c r="E16" s="17" t="s">
        <v>22</v>
      </c>
      <c r="F16" s="90"/>
      <c r="G16" s="16"/>
      <c r="H16" s="92"/>
      <c r="I16" s="16"/>
      <c r="J16" s="92"/>
      <c r="K16" s="16"/>
      <c r="L16" s="92"/>
      <c r="M16" s="16"/>
      <c r="N16" s="92"/>
      <c r="O16" s="16"/>
      <c r="P16" s="92"/>
      <c r="Q16" s="16"/>
      <c r="R16" s="92"/>
      <c r="S16" s="16"/>
      <c r="T16" s="92"/>
      <c r="U16" s="16"/>
      <c r="V16" s="92"/>
      <c r="W16" s="16"/>
      <c r="X16" s="92"/>
      <c r="Y16" s="16"/>
      <c r="Z16" s="92"/>
      <c r="AA16" s="16"/>
      <c r="AB16" s="92"/>
      <c r="AC16" s="16"/>
      <c r="AD16" s="92"/>
      <c r="AE16" s="16"/>
      <c r="AF16" s="92"/>
      <c r="AG16" s="16"/>
      <c r="AH16" s="92"/>
      <c r="AI16" s="16"/>
      <c r="AJ16" s="92"/>
      <c r="AK16" s="78">
        <f>COUNTA(F16:AJ16)</f>
        <v>0</v>
      </c>
      <c r="AL16" s="79">
        <f>AK16*1000*D16</f>
        <v>0</v>
      </c>
      <c r="AM16" s="163" t="s">
        <v>106</v>
      </c>
      <c r="AN16" s="165">
        <f>AL16+AL17+AL18+AL19+IF(AM16="○",1000,0)*D16</f>
        <v>0</v>
      </c>
      <c r="AO16" s="150" t="str">
        <f>IF(ISERROR(AP16-AN16),"",AP16-AN16)</f>
        <v/>
      </c>
      <c r="AP16" s="147" t="str">
        <f>IF(C16="","",IF(C16="1割",AN16/0.9,IF(C16="2割",AN16/0.8,IF(C16="3割",AN16/0.7))))</f>
        <v/>
      </c>
      <c r="AQ16" s="168"/>
      <c r="AR16" s="169"/>
    </row>
    <row r="17" spans="1:44" ht="19.5" customHeight="1" x14ac:dyDescent="0.15">
      <c r="A17" s="161"/>
      <c r="B17" s="161"/>
      <c r="C17" s="161"/>
      <c r="D17" s="175"/>
      <c r="E17" s="19" t="s">
        <v>23</v>
      </c>
      <c r="F17" s="91"/>
      <c r="G17" s="20"/>
      <c r="H17" s="93"/>
      <c r="I17" s="20"/>
      <c r="J17" s="93"/>
      <c r="K17" s="20"/>
      <c r="L17" s="93"/>
      <c r="M17" s="20"/>
      <c r="N17" s="93"/>
      <c r="O17" s="20"/>
      <c r="P17" s="93"/>
      <c r="Q17" s="20"/>
      <c r="R17" s="93"/>
      <c r="S17" s="20"/>
      <c r="T17" s="93"/>
      <c r="U17" s="20"/>
      <c r="V17" s="93"/>
      <c r="W17" s="20"/>
      <c r="X17" s="93"/>
      <c r="Y17" s="20"/>
      <c r="Z17" s="93"/>
      <c r="AA17" s="20"/>
      <c r="AB17" s="93"/>
      <c r="AC17" s="20"/>
      <c r="AD17" s="93"/>
      <c r="AE17" s="20"/>
      <c r="AF17" s="93"/>
      <c r="AG17" s="20"/>
      <c r="AH17" s="93"/>
      <c r="AI17" s="20"/>
      <c r="AJ17" s="94"/>
      <c r="AK17" s="95">
        <f>COUNTA(F17:AJ17)</f>
        <v>0</v>
      </c>
      <c r="AL17" s="81">
        <f>AK17*2000*D16</f>
        <v>0</v>
      </c>
      <c r="AM17" s="164"/>
      <c r="AN17" s="166"/>
      <c r="AO17" s="151"/>
      <c r="AP17" s="148"/>
      <c r="AQ17" s="170"/>
      <c r="AR17" s="171"/>
    </row>
    <row r="18" spans="1:44" ht="20.100000000000001" customHeight="1" x14ac:dyDescent="0.15">
      <c r="A18" s="161"/>
      <c r="B18" s="161"/>
      <c r="C18" s="161"/>
      <c r="D18" s="175"/>
      <c r="E18" s="109" t="s">
        <v>15</v>
      </c>
      <c r="F18" s="111"/>
      <c r="G18" s="110"/>
      <c r="H18" s="111"/>
      <c r="I18" s="110"/>
      <c r="J18" s="111"/>
      <c r="K18" s="110"/>
      <c r="L18" s="111"/>
      <c r="M18" s="110"/>
      <c r="N18" s="111"/>
      <c r="O18" s="110"/>
      <c r="P18" s="111"/>
      <c r="Q18" s="110"/>
      <c r="R18" s="111"/>
      <c r="S18" s="110"/>
      <c r="T18" s="111"/>
      <c r="U18" s="110"/>
      <c r="V18" s="111"/>
      <c r="W18" s="110"/>
      <c r="X18" s="111"/>
      <c r="Y18" s="110"/>
      <c r="Z18" s="111"/>
      <c r="AA18" s="110"/>
      <c r="AB18" s="111"/>
      <c r="AC18" s="110"/>
      <c r="AD18" s="111"/>
      <c r="AE18" s="110"/>
      <c r="AF18" s="111"/>
      <c r="AG18" s="110"/>
      <c r="AH18" s="111"/>
      <c r="AI18" s="110"/>
      <c r="AJ18" s="111"/>
      <c r="AK18" s="98">
        <f t="shared" ref="AK18:AK55" si="0">COUNTA(F18:AJ18)</f>
        <v>0</v>
      </c>
      <c r="AL18" s="83">
        <f>AK18*200*D16</f>
        <v>0</v>
      </c>
      <c r="AM18" s="164"/>
      <c r="AN18" s="166"/>
      <c r="AO18" s="151"/>
      <c r="AP18" s="148"/>
      <c r="AQ18" s="170"/>
      <c r="AR18" s="171"/>
    </row>
    <row r="19" spans="1:44" ht="20.100000000000001" customHeight="1" thickBot="1" x14ac:dyDescent="0.2">
      <c r="A19" s="162"/>
      <c r="B19" s="162"/>
      <c r="C19" s="162"/>
      <c r="D19" s="176"/>
      <c r="E19" s="112" t="s">
        <v>98</v>
      </c>
      <c r="F19" s="113"/>
      <c r="G19" s="114"/>
      <c r="H19" s="115"/>
      <c r="I19" s="114"/>
      <c r="J19" s="115"/>
      <c r="K19" s="114"/>
      <c r="L19" s="115"/>
      <c r="M19" s="114"/>
      <c r="N19" s="115"/>
      <c r="O19" s="114"/>
      <c r="P19" s="115"/>
      <c r="Q19" s="114"/>
      <c r="R19" s="115"/>
      <c r="S19" s="114"/>
      <c r="T19" s="115"/>
      <c r="U19" s="114"/>
      <c r="V19" s="115"/>
      <c r="W19" s="114"/>
      <c r="X19" s="115"/>
      <c r="Y19" s="114"/>
      <c r="Z19" s="115"/>
      <c r="AA19" s="114"/>
      <c r="AB19" s="115"/>
      <c r="AC19" s="114"/>
      <c r="AD19" s="115"/>
      <c r="AE19" s="114"/>
      <c r="AF19" s="115"/>
      <c r="AG19" s="114"/>
      <c r="AH19" s="115"/>
      <c r="AI19" s="114"/>
      <c r="AJ19" s="115"/>
      <c r="AK19" s="116">
        <f t="shared" si="0"/>
        <v>0</v>
      </c>
      <c r="AL19" s="117">
        <f>AK19*500*D16</f>
        <v>0</v>
      </c>
      <c r="AM19" s="177"/>
      <c r="AN19" s="167"/>
      <c r="AO19" s="152"/>
      <c r="AP19" s="149"/>
      <c r="AQ19" s="172"/>
      <c r="AR19" s="173"/>
    </row>
    <row r="20" spans="1:44" ht="19.5" customHeight="1" x14ac:dyDescent="0.15">
      <c r="A20" s="160">
        <v>2</v>
      </c>
      <c r="B20" s="160"/>
      <c r="C20" s="160"/>
      <c r="D20" s="174">
        <f t="shared" ref="D20" si="1">IF(C20="1割",0.9,IF(C20="2割",0.8,IF(C20="3割",0.7,0)))</f>
        <v>0</v>
      </c>
      <c r="E20" s="17" t="s">
        <v>22</v>
      </c>
      <c r="F20" s="90"/>
      <c r="G20" s="16"/>
      <c r="H20" s="92"/>
      <c r="I20" s="16"/>
      <c r="J20" s="92"/>
      <c r="K20" s="16"/>
      <c r="L20" s="92"/>
      <c r="M20" s="16"/>
      <c r="N20" s="92"/>
      <c r="O20" s="16"/>
      <c r="P20" s="92"/>
      <c r="Q20" s="16"/>
      <c r="R20" s="92"/>
      <c r="S20" s="16"/>
      <c r="T20" s="92"/>
      <c r="U20" s="16"/>
      <c r="V20" s="92"/>
      <c r="W20" s="16"/>
      <c r="X20" s="92"/>
      <c r="Y20" s="16"/>
      <c r="Z20" s="92"/>
      <c r="AA20" s="16"/>
      <c r="AB20" s="92"/>
      <c r="AC20" s="16"/>
      <c r="AD20" s="92"/>
      <c r="AE20" s="16"/>
      <c r="AF20" s="92"/>
      <c r="AG20" s="16"/>
      <c r="AH20" s="92"/>
      <c r="AI20" s="16"/>
      <c r="AJ20" s="92"/>
      <c r="AK20" s="78">
        <f t="shared" si="0"/>
        <v>0</v>
      </c>
      <c r="AL20" s="79">
        <f>AK20*1000*D20</f>
        <v>0</v>
      </c>
      <c r="AM20" s="163" t="s">
        <v>106</v>
      </c>
      <c r="AN20" s="165">
        <f t="shared" ref="AN20" si="2">AL20+AL21+AL22+AL23+IF(AM20="○",1000,0)*D20</f>
        <v>0</v>
      </c>
      <c r="AO20" s="150" t="str">
        <f t="shared" ref="AO20" si="3">IF(ISERROR(AP20-AN20),"",AP20-AN20)</f>
        <v/>
      </c>
      <c r="AP20" s="147" t="str">
        <f t="shared" ref="AP20" si="4">IF(C20="","",IF(C20="1割",AN20/0.9,IF(C20="2割",AN20/0.8,IF(C20="3割",AN20/0.7))))</f>
        <v/>
      </c>
      <c r="AQ20" s="168"/>
      <c r="AR20" s="169"/>
    </row>
    <row r="21" spans="1:44" ht="19.5" customHeight="1" x14ac:dyDescent="0.15">
      <c r="A21" s="161"/>
      <c r="B21" s="161"/>
      <c r="C21" s="161"/>
      <c r="D21" s="175"/>
      <c r="E21" s="19" t="s">
        <v>23</v>
      </c>
      <c r="F21" s="91"/>
      <c r="G21" s="20"/>
      <c r="H21" s="93"/>
      <c r="I21" s="20"/>
      <c r="J21" s="93"/>
      <c r="K21" s="20"/>
      <c r="L21" s="93"/>
      <c r="M21" s="20"/>
      <c r="N21" s="93"/>
      <c r="O21" s="20"/>
      <c r="P21" s="93"/>
      <c r="Q21" s="20"/>
      <c r="R21" s="93"/>
      <c r="S21" s="20"/>
      <c r="T21" s="93"/>
      <c r="U21" s="20"/>
      <c r="V21" s="93"/>
      <c r="W21" s="20"/>
      <c r="X21" s="93"/>
      <c r="Y21" s="20"/>
      <c r="Z21" s="93"/>
      <c r="AA21" s="20"/>
      <c r="AB21" s="93"/>
      <c r="AC21" s="20"/>
      <c r="AD21" s="93"/>
      <c r="AE21" s="20"/>
      <c r="AF21" s="93"/>
      <c r="AG21" s="20"/>
      <c r="AH21" s="93"/>
      <c r="AI21" s="20"/>
      <c r="AJ21" s="94"/>
      <c r="AK21" s="80">
        <f t="shared" si="0"/>
        <v>0</v>
      </c>
      <c r="AL21" s="81">
        <f>AK21*2000*D20</f>
        <v>0</v>
      </c>
      <c r="AM21" s="164"/>
      <c r="AN21" s="166"/>
      <c r="AO21" s="151"/>
      <c r="AP21" s="148"/>
      <c r="AQ21" s="170"/>
      <c r="AR21" s="171"/>
    </row>
    <row r="22" spans="1:44" ht="20.100000000000001" customHeight="1" x14ac:dyDescent="0.15">
      <c r="A22" s="161"/>
      <c r="B22" s="161"/>
      <c r="C22" s="161"/>
      <c r="D22" s="175"/>
      <c r="E22" s="104" t="s">
        <v>15</v>
      </c>
      <c r="F22" s="111"/>
      <c r="G22" s="110"/>
      <c r="H22" s="111"/>
      <c r="I22" s="110"/>
      <c r="J22" s="111"/>
      <c r="K22" s="110"/>
      <c r="L22" s="111"/>
      <c r="M22" s="110"/>
      <c r="N22" s="111"/>
      <c r="O22" s="110"/>
      <c r="P22" s="111"/>
      <c r="Q22" s="110"/>
      <c r="R22" s="111"/>
      <c r="S22" s="110"/>
      <c r="T22" s="111"/>
      <c r="U22" s="110"/>
      <c r="V22" s="111"/>
      <c r="W22" s="110"/>
      <c r="X22" s="111"/>
      <c r="Y22" s="110"/>
      <c r="Z22" s="111"/>
      <c r="AA22" s="110"/>
      <c r="AB22" s="111"/>
      <c r="AC22" s="110"/>
      <c r="AD22" s="111"/>
      <c r="AE22" s="110"/>
      <c r="AF22" s="111"/>
      <c r="AG22" s="110"/>
      <c r="AH22" s="111"/>
      <c r="AI22" s="110"/>
      <c r="AJ22" s="111"/>
      <c r="AK22" s="80">
        <f>COUNTA(F22:AJ22)</f>
        <v>0</v>
      </c>
      <c r="AL22" s="83">
        <f>AK22*200*D20</f>
        <v>0</v>
      </c>
      <c r="AM22" s="164"/>
      <c r="AN22" s="166"/>
      <c r="AO22" s="151"/>
      <c r="AP22" s="148"/>
      <c r="AQ22" s="170"/>
      <c r="AR22" s="171"/>
    </row>
    <row r="23" spans="1:44" ht="20.100000000000001" customHeight="1" thickBot="1" x14ac:dyDescent="0.2">
      <c r="A23" s="162"/>
      <c r="B23" s="162"/>
      <c r="C23" s="162"/>
      <c r="D23" s="176"/>
      <c r="E23" s="112" t="s">
        <v>98</v>
      </c>
      <c r="F23" s="115"/>
      <c r="G23" s="114"/>
      <c r="H23" s="115"/>
      <c r="I23" s="114"/>
      <c r="J23" s="115"/>
      <c r="K23" s="114"/>
      <c r="L23" s="115"/>
      <c r="M23" s="114"/>
      <c r="N23" s="115"/>
      <c r="O23" s="114"/>
      <c r="P23" s="115"/>
      <c r="Q23" s="114"/>
      <c r="R23" s="115"/>
      <c r="S23" s="114"/>
      <c r="T23" s="115"/>
      <c r="U23" s="114"/>
      <c r="V23" s="115"/>
      <c r="W23" s="114"/>
      <c r="X23" s="115"/>
      <c r="Y23" s="114"/>
      <c r="Z23" s="115"/>
      <c r="AA23" s="114"/>
      <c r="AB23" s="115"/>
      <c r="AC23" s="114"/>
      <c r="AD23" s="115"/>
      <c r="AE23" s="114"/>
      <c r="AF23" s="115"/>
      <c r="AG23" s="114"/>
      <c r="AH23" s="115"/>
      <c r="AI23" s="114"/>
      <c r="AJ23" s="115"/>
      <c r="AK23" s="82">
        <f>COUNTA(F23:AJ23)</f>
        <v>0</v>
      </c>
      <c r="AL23" s="117">
        <f>AK23*500*D20</f>
        <v>0</v>
      </c>
      <c r="AM23" s="177"/>
      <c r="AN23" s="167"/>
      <c r="AO23" s="152"/>
      <c r="AP23" s="149"/>
      <c r="AQ23" s="172"/>
      <c r="AR23" s="173"/>
    </row>
    <row r="24" spans="1:44" ht="19.5" customHeight="1" x14ac:dyDescent="0.15">
      <c r="A24" s="160">
        <v>3</v>
      </c>
      <c r="B24" s="160"/>
      <c r="C24" s="160"/>
      <c r="D24" s="174">
        <f t="shared" ref="D24" si="5">IF(C24="1割",0.9,IF(C24="2割",0.8,IF(C24="3割",0.7,0)))</f>
        <v>0</v>
      </c>
      <c r="E24" s="17" t="s">
        <v>22</v>
      </c>
      <c r="F24" s="92"/>
      <c r="G24" s="16"/>
      <c r="H24" s="92"/>
      <c r="I24" s="16"/>
      <c r="J24" s="92"/>
      <c r="K24" s="16"/>
      <c r="L24" s="92"/>
      <c r="M24" s="16"/>
      <c r="N24" s="92"/>
      <c r="O24" s="16"/>
      <c r="P24" s="92"/>
      <c r="Q24" s="16"/>
      <c r="R24" s="92"/>
      <c r="S24" s="16"/>
      <c r="T24" s="92"/>
      <c r="U24" s="16"/>
      <c r="V24" s="92"/>
      <c r="W24" s="16"/>
      <c r="X24" s="92"/>
      <c r="Y24" s="16"/>
      <c r="Z24" s="92"/>
      <c r="AA24" s="16"/>
      <c r="AB24" s="92"/>
      <c r="AC24" s="16"/>
      <c r="AD24" s="92"/>
      <c r="AE24" s="16"/>
      <c r="AF24" s="92"/>
      <c r="AG24" s="16"/>
      <c r="AH24" s="92"/>
      <c r="AI24" s="16"/>
      <c r="AJ24" s="92"/>
      <c r="AK24" s="78">
        <f t="shared" si="0"/>
        <v>0</v>
      </c>
      <c r="AL24" s="79">
        <f>AK24*1000*D24</f>
        <v>0</v>
      </c>
      <c r="AM24" s="163" t="s">
        <v>106</v>
      </c>
      <c r="AN24" s="165">
        <f t="shared" ref="AN24" si="6">AL24+AL25+AL26+AL27+IF(AM24="○",1000,0)*D24</f>
        <v>0</v>
      </c>
      <c r="AO24" s="150" t="str">
        <f t="shared" ref="AO24" si="7">IF(ISERROR(AP24-AN24),"",AP24-AN24)</f>
        <v/>
      </c>
      <c r="AP24" s="147" t="str">
        <f t="shared" ref="AP24" si="8">IF(C24="","",IF(C24="1割",AN24/0.9,IF(C24="2割",AN24/0.8,IF(C24="3割",AN24/0.7))))</f>
        <v/>
      </c>
      <c r="AQ24" s="168"/>
      <c r="AR24" s="169"/>
    </row>
    <row r="25" spans="1:44" ht="19.5" customHeight="1" x14ac:dyDescent="0.15">
      <c r="A25" s="161"/>
      <c r="B25" s="161"/>
      <c r="C25" s="161"/>
      <c r="D25" s="175"/>
      <c r="E25" s="19" t="s">
        <v>23</v>
      </c>
      <c r="F25" s="93"/>
      <c r="G25" s="20"/>
      <c r="H25" s="93"/>
      <c r="I25" s="20"/>
      <c r="J25" s="93"/>
      <c r="K25" s="20"/>
      <c r="L25" s="93"/>
      <c r="M25" s="20"/>
      <c r="N25" s="93"/>
      <c r="O25" s="20"/>
      <c r="P25" s="93"/>
      <c r="Q25" s="20"/>
      <c r="R25" s="93"/>
      <c r="S25" s="20"/>
      <c r="T25" s="93"/>
      <c r="U25" s="20"/>
      <c r="V25" s="93"/>
      <c r="W25" s="20"/>
      <c r="X25" s="93"/>
      <c r="Y25" s="20"/>
      <c r="Z25" s="93"/>
      <c r="AA25" s="20"/>
      <c r="AB25" s="93"/>
      <c r="AC25" s="20"/>
      <c r="AD25" s="93"/>
      <c r="AE25" s="20"/>
      <c r="AF25" s="93"/>
      <c r="AG25" s="20"/>
      <c r="AH25" s="93"/>
      <c r="AI25" s="20"/>
      <c r="AJ25" s="94"/>
      <c r="AK25" s="80">
        <f t="shared" si="0"/>
        <v>0</v>
      </c>
      <c r="AL25" s="81">
        <f>AK25*2000*D24</f>
        <v>0</v>
      </c>
      <c r="AM25" s="164"/>
      <c r="AN25" s="166"/>
      <c r="AO25" s="151"/>
      <c r="AP25" s="148"/>
      <c r="AQ25" s="170"/>
      <c r="AR25" s="171"/>
    </row>
    <row r="26" spans="1:44" ht="20.100000000000001" customHeight="1" x14ac:dyDescent="0.15">
      <c r="A26" s="161"/>
      <c r="B26" s="161"/>
      <c r="C26" s="161"/>
      <c r="D26" s="175"/>
      <c r="E26" s="104" t="s">
        <v>15</v>
      </c>
      <c r="F26" s="111"/>
      <c r="G26" s="110"/>
      <c r="H26" s="111"/>
      <c r="I26" s="110"/>
      <c r="J26" s="111"/>
      <c r="K26" s="110"/>
      <c r="L26" s="111"/>
      <c r="M26" s="110"/>
      <c r="N26" s="111"/>
      <c r="O26" s="110"/>
      <c r="P26" s="111"/>
      <c r="Q26" s="110"/>
      <c r="R26" s="111"/>
      <c r="S26" s="110"/>
      <c r="T26" s="111"/>
      <c r="U26" s="110"/>
      <c r="V26" s="111"/>
      <c r="W26" s="110"/>
      <c r="X26" s="111"/>
      <c r="Y26" s="110"/>
      <c r="Z26" s="111"/>
      <c r="AA26" s="110"/>
      <c r="AB26" s="111"/>
      <c r="AC26" s="110"/>
      <c r="AD26" s="111"/>
      <c r="AE26" s="110"/>
      <c r="AF26" s="111"/>
      <c r="AG26" s="110"/>
      <c r="AH26" s="111"/>
      <c r="AI26" s="110"/>
      <c r="AJ26" s="111"/>
      <c r="AK26" s="80">
        <f t="shared" si="0"/>
        <v>0</v>
      </c>
      <c r="AL26" s="83">
        <f>AK26*200*D24</f>
        <v>0</v>
      </c>
      <c r="AM26" s="164"/>
      <c r="AN26" s="166"/>
      <c r="AO26" s="151"/>
      <c r="AP26" s="148"/>
      <c r="AQ26" s="170"/>
      <c r="AR26" s="171"/>
    </row>
    <row r="27" spans="1:44" ht="20.100000000000001" customHeight="1" thickBot="1" x14ac:dyDescent="0.2">
      <c r="A27" s="162"/>
      <c r="B27" s="162"/>
      <c r="C27" s="162"/>
      <c r="D27" s="176"/>
      <c r="E27" s="112" t="s">
        <v>98</v>
      </c>
      <c r="F27" s="113"/>
      <c r="G27" s="114"/>
      <c r="H27" s="115"/>
      <c r="I27" s="114"/>
      <c r="J27" s="115"/>
      <c r="K27" s="114"/>
      <c r="L27" s="115"/>
      <c r="M27" s="114"/>
      <c r="N27" s="115"/>
      <c r="O27" s="114"/>
      <c r="P27" s="115"/>
      <c r="Q27" s="114"/>
      <c r="R27" s="115"/>
      <c r="S27" s="114"/>
      <c r="T27" s="115"/>
      <c r="U27" s="114"/>
      <c r="V27" s="115"/>
      <c r="W27" s="114"/>
      <c r="X27" s="115"/>
      <c r="Y27" s="114"/>
      <c r="Z27" s="115"/>
      <c r="AA27" s="114"/>
      <c r="AB27" s="115"/>
      <c r="AC27" s="114"/>
      <c r="AD27" s="115"/>
      <c r="AE27" s="114"/>
      <c r="AF27" s="115"/>
      <c r="AG27" s="114"/>
      <c r="AH27" s="115"/>
      <c r="AI27" s="114"/>
      <c r="AJ27" s="115"/>
      <c r="AK27" s="116">
        <f>COUNTA(F27:AJ27)</f>
        <v>0</v>
      </c>
      <c r="AL27" s="117">
        <f>AK27*500*D24</f>
        <v>0</v>
      </c>
      <c r="AM27" s="177"/>
      <c r="AN27" s="167"/>
      <c r="AO27" s="152"/>
      <c r="AP27" s="149"/>
      <c r="AQ27" s="172"/>
      <c r="AR27" s="173"/>
    </row>
    <row r="28" spans="1:44" ht="19.5" customHeight="1" x14ac:dyDescent="0.15">
      <c r="A28" s="160">
        <v>4</v>
      </c>
      <c r="B28" s="160"/>
      <c r="C28" s="160"/>
      <c r="D28" s="174">
        <f t="shared" ref="D28" si="9">IF(C28="1割",0.9,IF(C28="2割",0.8,IF(C28="3割",0.7,0)))</f>
        <v>0</v>
      </c>
      <c r="E28" s="17" t="s">
        <v>22</v>
      </c>
      <c r="F28" s="90"/>
      <c r="G28" s="16"/>
      <c r="H28" s="92"/>
      <c r="I28" s="16"/>
      <c r="J28" s="92"/>
      <c r="K28" s="16"/>
      <c r="L28" s="92"/>
      <c r="M28" s="16"/>
      <c r="N28" s="92"/>
      <c r="O28" s="16"/>
      <c r="P28" s="92"/>
      <c r="Q28" s="16"/>
      <c r="R28" s="92"/>
      <c r="S28" s="16"/>
      <c r="T28" s="92"/>
      <c r="U28" s="16"/>
      <c r="V28" s="92"/>
      <c r="W28" s="16"/>
      <c r="X28" s="92"/>
      <c r="Y28" s="16"/>
      <c r="Z28" s="92"/>
      <c r="AA28" s="16"/>
      <c r="AB28" s="92"/>
      <c r="AC28" s="16"/>
      <c r="AD28" s="92"/>
      <c r="AE28" s="16"/>
      <c r="AF28" s="92"/>
      <c r="AG28" s="16"/>
      <c r="AH28" s="92"/>
      <c r="AI28" s="16"/>
      <c r="AJ28" s="92"/>
      <c r="AK28" s="78">
        <f t="shared" si="0"/>
        <v>0</v>
      </c>
      <c r="AL28" s="79">
        <f>AK28*1000*D28</f>
        <v>0</v>
      </c>
      <c r="AM28" s="163" t="s">
        <v>106</v>
      </c>
      <c r="AN28" s="165">
        <f t="shared" ref="AN28" si="10">AL28+AL29+AL30+AL31+IF(AM28="○",1000,0)*D28</f>
        <v>0</v>
      </c>
      <c r="AO28" s="150" t="str">
        <f t="shared" ref="AO28" si="11">IF(ISERROR(AP28-AN28),"",AP28-AN28)</f>
        <v/>
      </c>
      <c r="AP28" s="147" t="str">
        <f t="shared" ref="AP28" si="12">IF(C28="","",IF(C28="1割",AN28/0.9,IF(C28="2割",AN28/0.8,IF(C28="3割",AN28/0.7))))</f>
        <v/>
      </c>
      <c r="AQ28" s="168"/>
      <c r="AR28" s="169"/>
    </row>
    <row r="29" spans="1:44" ht="19.5" customHeight="1" x14ac:dyDescent="0.15">
      <c r="A29" s="161"/>
      <c r="B29" s="161"/>
      <c r="C29" s="161"/>
      <c r="D29" s="175"/>
      <c r="E29" s="19" t="s">
        <v>23</v>
      </c>
      <c r="F29" s="91"/>
      <c r="G29" s="20"/>
      <c r="H29" s="93"/>
      <c r="I29" s="20"/>
      <c r="J29" s="93"/>
      <c r="K29" s="20"/>
      <c r="L29" s="93"/>
      <c r="M29" s="20"/>
      <c r="N29" s="93"/>
      <c r="O29" s="20"/>
      <c r="P29" s="93"/>
      <c r="Q29" s="20"/>
      <c r="R29" s="93"/>
      <c r="S29" s="20"/>
      <c r="T29" s="93"/>
      <c r="U29" s="20"/>
      <c r="V29" s="93"/>
      <c r="W29" s="20"/>
      <c r="X29" s="93"/>
      <c r="Y29" s="20"/>
      <c r="Z29" s="93"/>
      <c r="AA29" s="20"/>
      <c r="AB29" s="93"/>
      <c r="AC29" s="20"/>
      <c r="AD29" s="93"/>
      <c r="AE29" s="20"/>
      <c r="AF29" s="93"/>
      <c r="AG29" s="20"/>
      <c r="AH29" s="93"/>
      <c r="AI29" s="20"/>
      <c r="AJ29" s="94"/>
      <c r="AK29" s="80">
        <f t="shared" si="0"/>
        <v>0</v>
      </c>
      <c r="AL29" s="81">
        <f>AK29*2000*D28</f>
        <v>0</v>
      </c>
      <c r="AM29" s="164"/>
      <c r="AN29" s="166"/>
      <c r="AO29" s="151"/>
      <c r="AP29" s="148"/>
      <c r="AQ29" s="170"/>
      <c r="AR29" s="171"/>
    </row>
    <row r="30" spans="1:44" ht="20.100000000000001" customHeight="1" x14ac:dyDescent="0.15">
      <c r="A30" s="161"/>
      <c r="B30" s="161"/>
      <c r="C30" s="161"/>
      <c r="D30" s="175"/>
      <c r="E30" s="104" t="s">
        <v>15</v>
      </c>
      <c r="F30" s="111"/>
      <c r="G30" s="110"/>
      <c r="H30" s="111"/>
      <c r="I30" s="110"/>
      <c r="J30" s="111"/>
      <c r="K30" s="110"/>
      <c r="L30" s="111"/>
      <c r="M30" s="110"/>
      <c r="N30" s="111"/>
      <c r="O30" s="110"/>
      <c r="P30" s="111"/>
      <c r="Q30" s="110"/>
      <c r="R30" s="111"/>
      <c r="S30" s="110"/>
      <c r="T30" s="111"/>
      <c r="U30" s="110"/>
      <c r="V30" s="111"/>
      <c r="W30" s="110"/>
      <c r="X30" s="111"/>
      <c r="Y30" s="110"/>
      <c r="Z30" s="111"/>
      <c r="AA30" s="110"/>
      <c r="AB30" s="111"/>
      <c r="AC30" s="110"/>
      <c r="AD30" s="111"/>
      <c r="AE30" s="110"/>
      <c r="AF30" s="111"/>
      <c r="AG30" s="110"/>
      <c r="AH30" s="111"/>
      <c r="AI30" s="110"/>
      <c r="AJ30" s="111"/>
      <c r="AK30" s="80">
        <f t="shared" si="0"/>
        <v>0</v>
      </c>
      <c r="AL30" s="81">
        <f>AK30*200*D28</f>
        <v>0</v>
      </c>
      <c r="AM30" s="164"/>
      <c r="AN30" s="166"/>
      <c r="AO30" s="151"/>
      <c r="AP30" s="148"/>
      <c r="AQ30" s="170"/>
      <c r="AR30" s="171"/>
    </row>
    <row r="31" spans="1:44" ht="20.100000000000001" customHeight="1" thickBot="1" x14ac:dyDescent="0.2">
      <c r="A31" s="162"/>
      <c r="B31" s="162"/>
      <c r="C31" s="162"/>
      <c r="D31" s="176"/>
      <c r="E31" s="112" t="s">
        <v>98</v>
      </c>
      <c r="F31" s="113"/>
      <c r="G31" s="114"/>
      <c r="H31" s="115"/>
      <c r="I31" s="114"/>
      <c r="J31" s="115"/>
      <c r="K31" s="114"/>
      <c r="L31" s="115"/>
      <c r="M31" s="114"/>
      <c r="N31" s="115"/>
      <c r="O31" s="114"/>
      <c r="P31" s="115"/>
      <c r="Q31" s="114"/>
      <c r="R31" s="115"/>
      <c r="S31" s="114"/>
      <c r="T31" s="115"/>
      <c r="U31" s="114"/>
      <c r="V31" s="115"/>
      <c r="W31" s="114"/>
      <c r="X31" s="115"/>
      <c r="Y31" s="114"/>
      <c r="Z31" s="115"/>
      <c r="AA31" s="114"/>
      <c r="AB31" s="115"/>
      <c r="AC31" s="114"/>
      <c r="AD31" s="115"/>
      <c r="AE31" s="114"/>
      <c r="AF31" s="115"/>
      <c r="AG31" s="114"/>
      <c r="AH31" s="115"/>
      <c r="AI31" s="114"/>
      <c r="AJ31" s="115"/>
      <c r="AK31" s="116">
        <f t="shared" si="0"/>
        <v>0</v>
      </c>
      <c r="AL31" s="83">
        <f>AK31*500*D28</f>
        <v>0</v>
      </c>
      <c r="AM31" s="177"/>
      <c r="AN31" s="167"/>
      <c r="AO31" s="152"/>
      <c r="AP31" s="149"/>
      <c r="AQ31" s="172"/>
      <c r="AR31" s="173"/>
    </row>
    <row r="32" spans="1:44" ht="19.5" customHeight="1" x14ac:dyDescent="0.15">
      <c r="A32" s="160">
        <v>5</v>
      </c>
      <c r="B32" s="160"/>
      <c r="C32" s="160"/>
      <c r="D32" s="174">
        <f t="shared" ref="D32" si="13">IF(C32="1割",0.9,IF(C32="2割",0.8,IF(C32="3割",0.7,0)))</f>
        <v>0</v>
      </c>
      <c r="E32" s="17" t="s">
        <v>22</v>
      </c>
      <c r="F32" s="90"/>
      <c r="G32" s="16"/>
      <c r="H32" s="92"/>
      <c r="I32" s="16"/>
      <c r="J32" s="92"/>
      <c r="K32" s="16"/>
      <c r="L32" s="92"/>
      <c r="M32" s="16"/>
      <c r="N32" s="92"/>
      <c r="O32" s="16"/>
      <c r="P32" s="92"/>
      <c r="Q32" s="16"/>
      <c r="R32" s="92"/>
      <c r="S32" s="16"/>
      <c r="T32" s="92"/>
      <c r="U32" s="16"/>
      <c r="V32" s="92"/>
      <c r="W32" s="16"/>
      <c r="X32" s="92"/>
      <c r="Y32" s="16"/>
      <c r="Z32" s="92"/>
      <c r="AA32" s="16"/>
      <c r="AB32" s="92"/>
      <c r="AC32" s="16"/>
      <c r="AD32" s="92"/>
      <c r="AE32" s="16"/>
      <c r="AF32" s="92"/>
      <c r="AG32" s="16"/>
      <c r="AH32" s="92"/>
      <c r="AI32" s="16"/>
      <c r="AJ32" s="92"/>
      <c r="AK32" s="78">
        <f t="shared" si="0"/>
        <v>0</v>
      </c>
      <c r="AL32" s="79">
        <f>AK32*1000*D32</f>
        <v>0</v>
      </c>
      <c r="AM32" s="163" t="s">
        <v>106</v>
      </c>
      <c r="AN32" s="165">
        <f t="shared" ref="AN32" si="14">AL32+AL33+AL34+AL35+IF(AM32="○",1000,0)*D32</f>
        <v>0</v>
      </c>
      <c r="AO32" s="150" t="str">
        <f t="shared" ref="AO32" si="15">IF(ISERROR(AP32-AN32),"",AP32-AN32)</f>
        <v/>
      </c>
      <c r="AP32" s="147" t="str">
        <f t="shared" ref="AP32" si="16">IF(C32="","",IF(C32="1割",AN32/0.9,IF(C32="2割",AN32/0.8,IF(C32="3割",AN32/0.7))))</f>
        <v/>
      </c>
      <c r="AQ32" s="168"/>
      <c r="AR32" s="169"/>
    </row>
    <row r="33" spans="1:44" ht="19.5" customHeight="1" x14ac:dyDescent="0.15">
      <c r="A33" s="161"/>
      <c r="B33" s="161"/>
      <c r="C33" s="161"/>
      <c r="D33" s="175"/>
      <c r="E33" s="19" t="s">
        <v>23</v>
      </c>
      <c r="F33" s="91"/>
      <c r="G33" s="20"/>
      <c r="H33" s="93"/>
      <c r="I33" s="20"/>
      <c r="J33" s="93"/>
      <c r="K33" s="20"/>
      <c r="L33" s="93"/>
      <c r="M33" s="20"/>
      <c r="N33" s="93"/>
      <c r="O33" s="20"/>
      <c r="P33" s="93"/>
      <c r="Q33" s="20"/>
      <c r="R33" s="93"/>
      <c r="S33" s="20"/>
      <c r="T33" s="93"/>
      <c r="U33" s="20"/>
      <c r="V33" s="93"/>
      <c r="W33" s="20"/>
      <c r="X33" s="93"/>
      <c r="Y33" s="20"/>
      <c r="Z33" s="93"/>
      <c r="AA33" s="20"/>
      <c r="AB33" s="93"/>
      <c r="AC33" s="20"/>
      <c r="AD33" s="93"/>
      <c r="AE33" s="20"/>
      <c r="AF33" s="93"/>
      <c r="AG33" s="20"/>
      <c r="AH33" s="93"/>
      <c r="AI33" s="20"/>
      <c r="AJ33" s="94"/>
      <c r="AK33" s="80">
        <f t="shared" si="0"/>
        <v>0</v>
      </c>
      <c r="AL33" s="81">
        <f>AK33*2000*D32</f>
        <v>0</v>
      </c>
      <c r="AM33" s="164"/>
      <c r="AN33" s="166"/>
      <c r="AO33" s="151"/>
      <c r="AP33" s="148"/>
      <c r="AQ33" s="170"/>
      <c r="AR33" s="171"/>
    </row>
    <row r="34" spans="1:44" ht="20.100000000000001" customHeight="1" x14ac:dyDescent="0.15">
      <c r="A34" s="161"/>
      <c r="B34" s="161"/>
      <c r="C34" s="161"/>
      <c r="D34" s="175"/>
      <c r="E34" s="104" t="s">
        <v>15</v>
      </c>
      <c r="F34" s="111"/>
      <c r="G34" s="110"/>
      <c r="H34" s="111"/>
      <c r="I34" s="110"/>
      <c r="J34" s="111"/>
      <c r="K34" s="110"/>
      <c r="L34" s="111"/>
      <c r="M34" s="110"/>
      <c r="N34" s="111"/>
      <c r="O34" s="110"/>
      <c r="P34" s="111"/>
      <c r="Q34" s="110"/>
      <c r="R34" s="111"/>
      <c r="S34" s="110"/>
      <c r="T34" s="111"/>
      <c r="U34" s="110"/>
      <c r="V34" s="111"/>
      <c r="W34" s="110"/>
      <c r="X34" s="111"/>
      <c r="Y34" s="110"/>
      <c r="Z34" s="111"/>
      <c r="AA34" s="110"/>
      <c r="AB34" s="111"/>
      <c r="AC34" s="110"/>
      <c r="AD34" s="111"/>
      <c r="AE34" s="110"/>
      <c r="AF34" s="111"/>
      <c r="AG34" s="110"/>
      <c r="AH34" s="111"/>
      <c r="AI34" s="110"/>
      <c r="AJ34" s="111"/>
      <c r="AK34" s="80">
        <f t="shared" si="0"/>
        <v>0</v>
      </c>
      <c r="AL34" s="83">
        <f>AK34*200*D32</f>
        <v>0</v>
      </c>
      <c r="AM34" s="164"/>
      <c r="AN34" s="166"/>
      <c r="AO34" s="151"/>
      <c r="AP34" s="148"/>
      <c r="AQ34" s="170"/>
      <c r="AR34" s="171"/>
    </row>
    <row r="35" spans="1:44" ht="20.100000000000001" customHeight="1" thickBot="1" x14ac:dyDescent="0.2">
      <c r="A35" s="162"/>
      <c r="B35" s="162"/>
      <c r="C35" s="162"/>
      <c r="D35" s="176"/>
      <c r="E35" s="119" t="s">
        <v>98</v>
      </c>
      <c r="F35" s="120"/>
      <c r="G35" s="121"/>
      <c r="H35" s="122"/>
      <c r="I35" s="121"/>
      <c r="J35" s="122"/>
      <c r="K35" s="121"/>
      <c r="L35" s="122"/>
      <c r="M35" s="121"/>
      <c r="N35" s="122"/>
      <c r="O35" s="121"/>
      <c r="P35" s="122"/>
      <c r="Q35" s="121"/>
      <c r="R35" s="122"/>
      <c r="S35" s="121"/>
      <c r="T35" s="122"/>
      <c r="U35" s="121"/>
      <c r="V35" s="122"/>
      <c r="W35" s="121"/>
      <c r="X35" s="122"/>
      <c r="Y35" s="121"/>
      <c r="Z35" s="122"/>
      <c r="AA35" s="121"/>
      <c r="AB35" s="122"/>
      <c r="AC35" s="121"/>
      <c r="AD35" s="122"/>
      <c r="AE35" s="121"/>
      <c r="AF35" s="122"/>
      <c r="AG35" s="121"/>
      <c r="AH35" s="122"/>
      <c r="AI35" s="121"/>
      <c r="AJ35" s="122"/>
      <c r="AK35" s="82">
        <f t="shared" si="0"/>
        <v>0</v>
      </c>
      <c r="AL35" s="123">
        <f>AK35*500*D32</f>
        <v>0</v>
      </c>
      <c r="AM35" s="177"/>
      <c r="AN35" s="167"/>
      <c r="AO35" s="152"/>
      <c r="AP35" s="149"/>
      <c r="AQ35" s="172"/>
      <c r="AR35" s="173"/>
    </row>
    <row r="36" spans="1:44" ht="19.5" customHeight="1" x14ac:dyDescent="0.15">
      <c r="A36" s="160">
        <v>6</v>
      </c>
      <c r="B36" s="160"/>
      <c r="C36" s="160"/>
      <c r="D36" s="174">
        <f t="shared" ref="D36" si="17">IF(C36="1割",0.9,IF(C36="2割",0.8,IF(C36="3割",0.7,0)))</f>
        <v>0</v>
      </c>
      <c r="E36" s="17" t="s">
        <v>22</v>
      </c>
      <c r="F36" s="90"/>
      <c r="G36" s="16"/>
      <c r="H36" s="92"/>
      <c r="I36" s="16"/>
      <c r="J36" s="92"/>
      <c r="K36" s="16"/>
      <c r="L36" s="92"/>
      <c r="M36" s="16"/>
      <c r="N36" s="92"/>
      <c r="O36" s="16"/>
      <c r="P36" s="92"/>
      <c r="Q36" s="16"/>
      <c r="R36" s="92"/>
      <c r="S36" s="16"/>
      <c r="T36" s="92"/>
      <c r="U36" s="16"/>
      <c r="V36" s="92"/>
      <c r="W36" s="16"/>
      <c r="X36" s="92"/>
      <c r="Y36" s="16"/>
      <c r="Z36" s="92"/>
      <c r="AA36" s="16"/>
      <c r="AB36" s="92"/>
      <c r="AC36" s="16"/>
      <c r="AD36" s="92"/>
      <c r="AE36" s="16"/>
      <c r="AF36" s="92"/>
      <c r="AG36" s="16"/>
      <c r="AH36" s="92"/>
      <c r="AI36" s="16"/>
      <c r="AJ36" s="92"/>
      <c r="AK36" s="78">
        <f t="shared" si="0"/>
        <v>0</v>
      </c>
      <c r="AL36" s="79">
        <f>AK36*1000*D36</f>
        <v>0</v>
      </c>
      <c r="AM36" s="163" t="s">
        <v>106</v>
      </c>
      <c r="AN36" s="165">
        <f t="shared" ref="AN36" si="18">AL36+AL37+AL38+AL39+IF(AM36="○",1000,0)*D36</f>
        <v>0</v>
      </c>
      <c r="AO36" s="150" t="str">
        <f t="shared" ref="AO36" si="19">IF(ISERROR(AP36-AN36),"",AP36-AN36)</f>
        <v/>
      </c>
      <c r="AP36" s="147" t="str">
        <f t="shared" ref="AP36" si="20">IF(C36="","",IF(C36="1割",AN36/0.9,IF(C36="2割",AN36/0.8,IF(C36="3割",AN36/0.7))))</f>
        <v/>
      </c>
      <c r="AQ36" s="168"/>
      <c r="AR36" s="169"/>
    </row>
    <row r="37" spans="1:44" ht="19.5" customHeight="1" x14ac:dyDescent="0.15">
      <c r="A37" s="161"/>
      <c r="B37" s="161"/>
      <c r="C37" s="161"/>
      <c r="D37" s="175"/>
      <c r="E37" s="19" t="s">
        <v>23</v>
      </c>
      <c r="F37" s="91"/>
      <c r="G37" s="20"/>
      <c r="H37" s="93"/>
      <c r="I37" s="20"/>
      <c r="J37" s="93"/>
      <c r="K37" s="20"/>
      <c r="L37" s="93"/>
      <c r="M37" s="20"/>
      <c r="N37" s="93"/>
      <c r="O37" s="20"/>
      <c r="P37" s="93"/>
      <c r="Q37" s="20"/>
      <c r="R37" s="93"/>
      <c r="S37" s="20"/>
      <c r="T37" s="93"/>
      <c r="U37" s="20"/>
      <c r="V37" s="93"/>
      <c r="W37" s="20"/>
      <c r="X37" s="93"/>
      <c r="Y37" s="20"/>
      <c r="Z37" s="93"/>
      <c r="AA37" s="20"/>
      <c r="AB37" s="93"/>
      <c r="AC37" s="20"/>
      <c r="AD37" s="93"/>
      <c r="AE37" s="20"/>
      <c r="AF37" s="93"/>
      <c r="AG37" s="20"/>
      <c r="AH37" s="93"/>
      <c r="AI37" s="20"/>
      <c r="AJ37" s="93"/>
      <c r="AK37" s="80">
        <f t="shared" si="0"/>
        <v>0</v>
      </c>
      <c r="AL37" s="81">
        <f>AK37*2000*D36</f>
        <v>0</v>
      </c>
      <c r="AM37" s="164"/>
      <c r="AN37" s="166"/>
      <c r="AO37" s="151"/>
      <c r="AP37" s="148"/>
      <c r="AQ37" s="170"/>
      <c r="AR37" s="171"/>
    </row>
    <row r="38" spans="1:44" ht="20.100000000000001" customHeight="1" x14ac:dyDescent="0.15">
      <c r="A38" s="161"/>
      <c r="B38" s="161"/>
      <c r="C38" s="161"/>
      <c r="D38" s="175"/>
      <c r="E38" s="104" t="s">
        <v>15</v>
      </c>
      <c r="F38" s="111"/>
      <c r="G38" s="110"/>
      <c r="H38" s="111"/>
      <c r="I38" s="110"/>
      <c r="J38" s="111"/>
      <c r="K38" s="110"/>
      <c r="L38" s="111"/>
      <c r="M38" s="118"/>
      <c r="N38" s="111"/>
      <c r="O38" s="110"/>
      <c r="P38" s="111"/>
      <c r="Q38" s="110"/>
      <c r="R38" s="111"/>
      <c r="S38" s="110"/>
      <c r="T38" s="111"/>
      <c r="U38" s="110"/>
      <c r="V38" s="111"/>
      <c r="W38" s="110"/>
      <c r="X38" s="111"/>
      <c r="Y38" s="110"/>
      <c r="Z38" s="111"/>
      <c r="AA38" s="110"/>
      <c r="AB38" s="111"/>
      <c r="AC38" s="118"/>
      <c r="AD38" s="111"/>
      <c r="AE38" s="110"/>
      <c r="AF38" s="111"/>
      <c r="AG38" s="110"/>
      <c r="AH38" s="111"/>
      <c r="AI38" s="110"/>
      <c r="AJ38" s="111"/>
      <c r="AK38" s="80">
        <f t="shared" si="0"/>
        <v>0</v>
      </c>
      <c r="AL38" s="83">
        <f>AK38*200*D36</f>
        <v>0</v>
      </c>
      <c r="AM38" s="164"/>
      <c r="AN38" s="166"/>
      <c r="AO38" s="151"/>
      <c r="AP38" s="148"/>
      <c r="AQ38" s="170"/>
      <c r="AR38" s="171"/>
    </row>
    <row r="39" spans="1:44" ht="20.100000000000001" customHeight="1" thickBot="1" x14ac:dyDescent="0.2">
      <c r="A39" s="162"/>
      <c r="B39" s="162"/>
      <c r="C39" s="162"/>
      <c r="D39" s="176"/>
      <c r="E39" s="119" t="s">
        <v>98</v>
      </c>
      <c r="F39" s="120"/>
      <c r="G39" s="121"/>
      <c r="H39" s="122"/>
      <c r="I39" s="121"/>
      <c r="J39" s="122"/>
      <c r="K39" s="121"/>
      <c r="L39" s="122"/>
      <c r="M39" s="121"/>
      <c r="N39" s="122"/>
      <c r="O39" s="121"/>
      <c r="P39" s="122"/>
      <c r="Q39" s="121"/>
      <c r="R39" s="122"/>
      <c r="S39" s="121"/>
      <c r="T39" s="122"/>
      <c r="U39" s="121"/>
      <c r="V39" s="122"/>
      <c r="W39" s="121"/>
      <c r="X39" s="122"/>
      <c r="Y39" s="121"/>
      <c r="Z39" s="122"/>
      <c r="AA39" s="121"/>
      <c r="AB39" s="122"/>
      <c r="AC39" s="121"/>
      <c r="AD39" s="122"/>
      <c r="AE39" s="121"/>
      <c r="AF39" s="122"/>
      <c r="AG39" s="121"/>
      <c r="AH39" s="122"/>
      <c r="AI39" s="121"/>
      <c r="AJ39" s="122"/>
      <c r="AK39" s="82">
        <f t="shared" si="0"/>
        <v>0</v>
      </c>
      <c r="AL39" s="123">
        <f>AK39*500*D36</f>
        <v>0</v>
      </c>
      <c r="AM39" s="177"/>
      <c r="AN39" s="167"/>
      <c r="AO39" s="152"/>
      <c r="AP39" s="149"/>
      <c r="AQ39" s="172"/>
      <c r="AR39" s="173"/>
    </row>
    <row r="40" spans="1:44" ht="19.5" customHeight="1" x14ac:dyDescent="0.15">
      <c r="A40" s="160">
        <v>7</v>
      </c>
      <c r="B40" s="160"/>
      <c r="C40" s="160"/>
      <c r="D40" s="174">
        <f t="shared" ref="D40" si="21">IF(C40="1割",0.9,IF(C40="2割",0.8,IF(C40="3割",0.7,0)))</f>
        <v>0</v>
      </c>
      <c r="E40" s="17" t="s">
        <v>22</v>
      </c>
      <c r="F40" s="92"/>
      <c r="G40" s="16"/>
      <c r="H40" s="92"/>
      <c r="I40" s="16"/>
      <c r="J40" s="92"/>
      <c r="K40" s="16"/>
      <c r="L40" s="92"/>
      <c r="M40" s="16"/>
      <c r="N40" s="92"/>
      <c r="O40" s="16"/>
      <c r="P40" s="92"/>
      <c r="Q40" s="16"/>
      <c r="R40" s="92"/>
      <c r="S40" s="16"/>
      <c r="T40" s="92"/>
      <c r="U40" s="16"/>
      <c r="V40" s="92"/>
      <c r="W40" s="16"/>
      <c r="X40" s="92"/>
      <c r="Y40" s="16"/>
      <c r="Z40" s="92"/>
      <c r="AA40" s="16"/>
      <c r="AB40" s="92"/>
      <c r="AC40" s="16"/>
      <c r="AD40" s="92"/>
      <c r="AE40" s="16"/>
      <c r="AF40" s="92"/>
      <c r="AG40" s="16"/>
      <c r="AH40" s="92"/>
      <c r="AI40" s="16"/>
      <c r="AJ40" s="92"/>
      <c r="AK40" s="78">
        <f t="shared" si="0"/>
        <v>0</v>
      </c>
      <c r="AL40" s="79">
        <f>AK40*1000*D40</f>
        <v>0</v>
      </c>
      <c r="AM40" s="163" t="s">
        <v>106</v>
      </c>
      <c r="AN40" s="165">
        <f t="shared" ref="AN40" si="22">AL40+AL41+AL42+AL43+IF(AM40="○",1000,0)*D40</f>
        <v>0</v>
      </c>
      <c r="AO40" s="150" t="str">
        <f t="shared" ref="AO40" si="23">IF(ISERROR(AP40-AN40),"",AP40-AN40)</f>
        <v/>
      </c>
      <c r="AP40" s="147" t="str">
        <f t="shared" ref="AP40" si="24">IF(C40="","",IF(C40="1割",AN40/0.9,IF(C40="2割",AN40/0.8,IF(C40="3割",AN40/0.7))))</f>
        <v/>
      </c>
      <c r="AQ40" s="168"/>
      <c r="AR40" s="169"/>
    </row>
    <row r="41" spans="1:44" ht="19.5" customHeight="1" x14ac:dyDescent="0.15">
      <c r="A41" s="161"/>
      <c r="B41" s="161"/>
      <c r="C41" s="161"/>
      <c r="D41" s="175"/>
      <c r="E41" s="19" t="s">
        <v>23</v>
      </c>
      <c r="F41" s="93"/>
      <c r="G41" s="20"/>
      <c r="H41" s="93"/>
      <c r="I41" s="20"/>
      <c r="J41" s="93"/>
      <c r="K41" s="20"/>
      <c r="L41" s="93"/>
      <c r="M41" s="20"/>
      <c r="N41" s="93"/>
      <c r="O41" s="20"/>
      <c r="P41" s="93"/>
      <c r="Q41" s="20"/>
      <c r="R41" s="93"/>
      <c r="S41" s="20"/>
      <c r="T41" s="93"/>
      <c r="U41" s="20"/>
      <c r="V41" s="93"/>
      <c r="W41" s="20"/>
      <c r="X41" s="93"/>
      <c r="Y41" s="20"/>
      <c r="Z41" s="93"/>
      <c r="AA41" s="20"/>
      <c r="AB41" s="93"/>
      <c r="AC41" s="20"/>
      <c r="AD41" s="93"/>
      <c r="AE41" s="20"/>
      <c r="AF41" s="93"/>
      <c r="AG41" s="20"/>
      <c r="AH41" s="93"/>
      <c r="AI41" s="20"/>
      <c r="AJ41" s="94"/>
      <c r="AK41" s="80">
        <f t="shared" si="0"/>
        <v>0</v>
      </c>
      <c r="AL41" s="81">
        <f>AK41*2000*D40</f>
        <v>0</v>
      </c>
      <c r="AM41" s="164"/>
      <c r="AN41" s="166"/>
      <c r="AO41" s="151"/>
      <c r="AP41" s="148"/>
      <c r="AQ41" s="170"/>
      <c r="AR41" s="171"/>
    </row>
    <row r="42" spans="1:44" ht="20.100000000000001" customHeight="1" x14ac:dyDescent="0.15">
      <c r="A42" s="161"/>
      <c r="B42" s="161"/>
      <c r="C42" s="161"/>
      <c r="D42" s="175"/>
      <c r="E42" s="104" t="s">
        <v>15</v>
      </c>
      <c r="F42" s="111"/>
      <c r="G42" s="110"/>
      <c r="H42" s="111"/>
      <c r="I42" s="110"/>
      <c r="J42" s="111"/>
      <c r="K42" s="110"/>
      <c r="L42" s="111"/>
      <c r="M42" s="110"/>
      <c r="N42" s="111"/>
      <c r="O42" s="110"/>
      <c r="P42" s="111"/>
      <c r="Q42" s="110"/>
      <c r="R42" s="111"/>
      <c r="S42" s="110"/>
      <c r="T42" s="111"/>
      <c r="U42" s="110"/>
      <c r="V42" s="111"/>
      <c r="W42" s="110"/>
      <c r="X42" s="111"/>
      <c r="Y42" s="110"/>
      <c r="Z42" s="111"/>
      <c r="AA42" s="110"/>
      <c r="AB42" s="111"/>
      <c r="AC42" s="110"/>
      <c r="AD42" s="111"/>
      <c r="AE42" s="110"/>
      <c r="AF42" s="111"/>
      <c r="AG42" s="110"/>
      <c r="AH42" s="111"/>
      <c r="AI42" s="110"/>
      <c r="AJ42" s="111"/>
      <c r="AK42" s="80">
        <f t="shared" si="0"/>
        <v>0</v>
      </c>
      <c r="AL42" s="83">
        <f>AK42*200*D40</f>
        <v>0</v>
      </c>
      <c r="AM42" s="164"/>
      <c r="AN42" s="166"/>
      <c r="AO42" s="151"/>
      <c r="AP42" s="148"/>
      <c r="AQ42" s="170"/>
      <c r="AR42" s="171"/>
    </row>
    <row r="43" spans="1:44" ht="20.100000000000001" customHeight="1" thickBot="1" x14ac:dyDescent="0.2">
      <c r="A43" s="162"/>
      <c r="B43" s="162"/>
      <c r="C43" s="162"/>
      <c r="D43" s="176"/>
      <c r="E43" s="112" t="s">
        <v>98</v>
      </c>
      <c r="F43" s="113"/>
      <c r="G43" s="114"/>
      <c r="H43" s="115"/>
      <c r="I43" s="114"/>
      <c r="J43" s="115"/>
      <c r="K43" s="114"/>
      <c r="L43" s="115"/>
      <c r="M43" s="114"/>
      <c r="N43" s="115"/>
      <c r="O43" s="114"/>
      <c r="P43" s="115"/>
      <c r="Q43" s="114"/>
      <c r="R43" s="115"/>
      <c r="S43" s="114"/>
      <c r="T43" s="115"/>
      <c r="U43" s="114"/>
      <c r="V43" s="115"/>
      <c r="W43" s="114"/>
      <c r="X43" s="115"/>
      <c r="Y43" s="114"/>
      <c r="Z43" s="115"/>
      <c r="AA43" s="114"/>
      <c r="AB43" s="115"/>
      <c r="AC43" s="114"/>
      <c r="AD43" s="115"/>
      <c r="AE43" s="114"/>
      <c r="AF43" s="115"/>
      <c r="AG43" s="114"/>
      <c r="AH43" s="115"/>
      <c r="AI43" s="114"/>
      <c r="AJ43" s="115"/>
      <c r="AK43" s="116">
        <f t="shared" si="0"/>
        <v>0</v>
      </c>
      <c r="AL43" s="117">
        <f>AK43*500*D40</f>
        <v>0</v>
      </c>
      <c r="AM43" s="177"/>
      <c r="AN43" s="167"/>
      <c r="AO43" s="152"/>
      <c r="AP43" s="149"/>
      <c r="AQ43" s="172"/>
      <c r="AR43" s="173"/>
    </row>
    <row r="44" spans="1:44" ht="19.5" customHeight="1" x14ac:dyDescent="0.15">
      <c r="A44" s="160">
        <v>8</v>
      </c>
      <c r="B44" s="160"/>
      <c r="C44" s="160"/>
      <c r="D44" s="174">
        <f t="shared" ref="D44" si="25">IF(C44="1割",0.9,IF(C44="2割",0.8,IF(C44="3割",0.7,0)))</f>
        <v>0</v>
      </c>
      <c r="E44" s="17" t="s">
        <v>22</v>
      </c>
      <c r="F44" s="90"/>
      <c r="G44" s="16"/>
      <c r="H44" s="92"/>
      <c r="I44" s="16"/>
      <c r="J44" s="92"/>
      <c r="K44" s="16"/>
      <c r="L44" s="92"/>
      <c r="M44" s="16"/>
      <c r="N44" s="92"/>
      <c r="O44" s="16"/>
      <c r="P44" s="92"/>
      <c r="Q44" s="16"/>
      <c r="R44" s="92"/>
      <c r="S44" s="16"/>
      <c r="T44" s="92"/>
      <c r="U44" s="16"/>
      <c r="V44" s="92"/>
      <c r="W44" s="16"/>
      <c r="X44" s="92"/>
      <c r="Y44" s="16"/>
      <c r="Z44" s="92"/>
      <c r="AA44" s="16"/>
      <c r="AB44" s="92"/>
      <c r="AC44" s="16"/>
      <c r="AD44" s="92"/>
      <c r="AE44" s="16"/>
      <c r="AF44" s="92"/>
      <c r="AG44" s="16"/>
      <c r="AH44" s="92"/>
      <c r="AI44" s="16"/>
      <c r="AJ44" s="92"/>
      <c r="AK44" s="78">
        <f t="shared" si="0"/>
        <v>0</v>
      </c>
      <c r="AL44" s="79">
        <f>AK44*1000*D44</f>
        <v>0</v>
      </c>
      <c r="AM44" s="163" t="s">
        <v>106</v>
      </c>
      <c r="AN44" s="165">
        <f t="shared" ref="AN44" si="26">AL44+AL45+AL46+AL47+IF(AM44="○",1000,0)*D44</f>
        <v>0</v>
      </c>
      <c r="AO44" s="150" t="str">
        <f t="shared" ref="AO44" si="27">IF(ISERROR(AP44-AN44),"",AP44-AN44)</f>
        <v/>
      </c>
      <c r="AP44" s="147" t="str">
        <f t="shared" ref="AP44" si="28">IF(C44="","",IF(C44="1割",AN44/0.9,IF(C44="2割",AN44/0.8,IF(C44="3割",AN44/0.7))))</f>
        <v/>
      </c>
      <c r="AQ44" s="168"/>
      <c r="AR44" s="169"/>
    </row>
    <row r="45" spans="1:44" ht="19.5" customHeight="1" x14ac:dyDescent="0.15">
      <c r="A45" s="161"/>
      <c r="B45" s="161"/>
      <c r="C45" s="161"/>
      <c r="D45" s="175"/>
      <c r="E45" s="19" t="s">
        <v>23</v>
      </c>
      <c r="F45" s="91"/>
      <c r="G45" s="20"/>
      <c r="H45" s="93"/>
      <c r="I45" s="20"/>
      <c r="J45" s="93"/>
      <c r="K45" s="20"/>
      <c r="L45" s="93"/>
      <c r="M45" s="20"/>
      <c r="N45" s="93"/>
      <c r="O45" s="20"/>
      <c r="P45" s="93"/>
      <c r="Q45" s="20"/>
      <c r="R45" s="93"/>
      <c r="S45" s="20"/>
      <c r="T45" s="93"/>
      <c r="U45" s="20"/>
      <c r="V45" s="93"/>
      <c r="W45" s="20"/>
      <c r="X45" s="93"/>
      <c r="Y45" s="20"/>
      <c r="Z45" s="93"/>
      <c r="AA45" s="20"/>
      <c r="AB45" s="93"/>
      <c r="AC45" s="20"/>
      <c r="AD45" s="93"/>
      <c r="AE45" s="20"/>
      <c r="AF45" s="93"/>
      <c r="AG45" s="20"/>
      <c r="AH45" s="93"/>
      <c r="AI45" s="20"/>
      <c r="AJ45" s="94"/>
      <c r="AK45" s="80">
        <f t="shared" si="0"/>
        <v>0</v>
      </c>
      <c r="AL45" s="81">
        <f>AK45*2000*D44</f>
        <v>0</v>
      </c>
      <c r="AM45" s="164"/>
      <c r="AN45" s="166"/>
      <c r="AO45" s="151"/>
      <c r="AP45" s="148"/>
      <c r="AQ45" s="170"/>
      <c r="AR45" s="171"/>
    </row>
    <row r="46" spans="1:44" ht="20.100000000000001" customHeight="1" x14ac:dyDescent="0.15">
      <c r="A46" s="161"/>
      <c r="B46" s="161"/>
      <c r="C46" s="161"/>
      <c r="D46" s="175"/>
      <c r="E46" s="104" t="s">
        <v>15</v>
      </c>
      <c r="F46" s="111"/>
      <c r="G46" s="118"/>
      <c r="H46" s="111"/>
      <c r="I46" s="110"/>
      <c r="J46" s="111"/>
      <c r="K46" s="110"/>
      <c r="L46" s="111"/>
      <c r="M46" s="110"/>
      <c r="N46" s="111"/>
      <c r="O46" s="110"/>
      <c r="P46" s="111"/>
      <c r="Q46" s="110"/>
      <c r="R46" s="111"/>
      <c r="S46" s="118"/>
      <c r="T46" s="111"/>
      <c r="U46" s="110"/>
      <c r="V46" s="111"/>
      <c r="W46" s="110"/>
      <c r="X46" s="111"/>
      <c r="Y46" s="110"/>
      <c r="Z46" s="111"/>
      <c r="AA46" s="110"/>
      <c r="AB46" s="111"/>
      <c r="AC46" s="110"/>
      <c r="AD46" s="111"/>
      <c r="AE46" s="110"/>
      <c r="AF46" s="111"/>
      <c r="AG46" s="110"/>
      <c r="AH46" s="111"/>
      <c r="AI46" s="110"/>
      <c r="AJ46" s="111"/>
      <c r="AK46" s="80">
        <f t="shared" si="0"/>
        <v>0</v>
      </c>
      <c r="AL46" s="83">
        <f>AK46*200*D44</f>
        <v>0</v>
      </c>
      <c r="AM46" s="164"/>
      <c r="AN46" s="166"/>
      <c r="AO46" s="151"/>
      <c r="AP46" s="148"/>
      <c r="AQ46" s="170"/>
      <c r="AR46" s="171"/>
    </row>
    <row r="47" spans="1:44" ht="20.100000000000001" customHeight="1" thickBot="1" x14ac:dyDescent="0.2">
      <c r="A47" s="162"/>
      <c r="B47" s="162"/>
      <c r="C47" s="162"/>
      <c r="D47" s="176"/>
      <c r="E47" s="119" t="s">
        <v>98</v>
      </c>
      <c r="F47" s="120"/>
      <c r="G47" s="121"/>
      <c r="H47" s="122"/>
      <c r="I47" s="121"/>
      <c r="J47" s="122"/>
      <c r="K47" s="121"/>
      <c r="L47" s="122"/>
      <c r="M47" s="121"/>
      <c r="N47" s="122"/>
      <c r="O47" s="121"/>
      <c r="P47" s="122"/>
      <c r="Q47" s="121"/>
      <c r="R47" s="122"/>
      <c r="S47" s="121"/>
      <c r="T47" s="122"/>
      <c r="U47" s="121"/>
      <c r="V47" s="122"/>
      <c r="W47" s="121"/>
      <c r="X47" s="122"/>
      <c r="Y47" s="121"/>
      <c r="Z47" s="122"/>
      <c r="AA47" s="121"/>
      <c r="AB47" s="122"/>
      <c r="AC47" s="121"/>
      <c r="AD47" s="122"/>
      <c r="AE47" s="121"/>
      <c r="AF47" s="122"/>
      <c r="AG47" s="121"/>
      <c r="AH47" s="122"/>
      <c r="AI47" s="121"/>
      <c r="AJ47" s="122"/>
      <c r="AK47" s="82">
        <f t="shared" si="0"/>
        <v>0</v>
      </c>
      <c r="AL47" s="123">
        <f>AK47*500*D44</f>
        <v>0</v>
      </c>
      <c r="AM47" s="177"/>
      <c r="AN47" s="167"/>
      <c r="AO47" s="152"/>
      <c r="AP47" s="149"/>
      <c r="AQ47" s="172"/>
      <c r="AR47" s="173"/>
    </row>
    <row r="48" spans="1:44" ht="19.5" customHeight="1" x14ac:dyDescent="0.15">
      <c r="A48" s="160">
        <v>9</v>
      </c>
      <c r="B48" s="160"/>
      <c r="C48" s="160"/>
      <c r="D48" s="174">
        <f t="shared" ref="D48" si="29">IF(C48="1割",0.9,IF(C48="2割",0.8,IF(C48="3割",0.7,0)))</f>
        <v>0</v>
      </c>
      <c r="E48" s="17" t="s">
        <v>22</v>
      </c>
      <c r="F48" s="90"/>
      <c r="G48" s="16"/>
      <c r="H48" s="92"/>
      <c r="I48" s="16"/>
      <c r="J48" s="92"/>
      <c r="K48" s="16"/>
      <c r="L48" s="92"/>
      <c r="M48" s="16"/>
      <c r="N48" s="92"/>
      <c r="O48" s="16"/>
      <c r="P48" s="92"/>
      <c r="Q48" s="16"/>
      <c r="R48" s="92"/>
      <c r="S48" s="16"/>
      <c r="T48" s="92"/>
      <c r="U48" s="16"/>
      <c r="V48" s="92"/>
      <c r="W48" s="16"/>
      <c r="X48" s="92"/>
      <c r="Y48" s="16"/>
      <c r="Z48" s="92"/>
      <c r="AA48" s="16"/>
      <c r="AB48" s="92"/>
      <c r="AC48" s="16"/>
      <c r="AD48" s="92"/>
      <c r="AE48" s="16"/>
      <c r="AF48" s="92"/>
      <c r="AG48" s="16"/>
      <c r="AH48" s="92"/>
      <c r="AI48" s="16"/>
      <c r="AJ48" s="92"/>
      <c r="AK48" s="78">
        <f t="shared" si="0"/>
        <v>0</v>
      </c>
      <c r="AL48" s="79">
        <f>AK48*1000*D48</f>
        <v>0</v>
      </c>
      <c r="AM48" s="163" t="s">
        <v>106</v>
      </c>
      <c r="AN48" s="165">
        <f t="shared" ref="AN48" si="30">AL48+AL49+AL50+AL51+IF(AM48="○",1000,0)*D48</f>
        <v>0</v>
      </c>
      <c r="AO48" s="150" t="str">
        <f t="shared" ref="AO48" si="31">IF(ISERROR(AP48-AN48),"",AP48-AN48)</f>
        <v/>
      </c>
      <c r="AP48" s="147" t="str">
        <f t="shared" ref="AP48" si="32">IF(C48="","",IF(C48="1割",AN48/0.9,IF(C48="2割",AN48/0.8,IF(C48="3割",AN48/0.7))))</f>
        <v/>
      </c>
      <c r="AQ48" s="168"/>
      <c r="AR48" s="169"/>
    </row>
    <row r="49" spans="1:44" ht="19.5" customHeight="1" x14ac:dyDescent="0.15">
      <c r="A49" s="161"/>
      <c r="B49" s="161"/>
      <c r="C49" s="161"/>
      <c r="D49" s="175"/>
      <c r="E49" s="19" t="s">
        <v>23</v>
      </c>
      <c r="F49" s="91"/>
      <c r="G49" s="20"/>
      <c r="H49" s="93"/>
      <c r="I49" s="20"/>
      <c r="J49" s="93"/>
      <c r="K49" s="20"/>
      <c r="L49" s="93"/>
      <c r="M49" s="20"/>
      <c r="N49" s="93"/>
      <c r="O49" s="20"/>
      <c r="P49" s="93"/>
      <c r="Q49" s="20"/>
      <c r="R49" s="93"/>
      <c r="S49" s="20"/>
      <c r="T49" s="93"/>
      <c r="U49" s="20"/>
      <c r="V49" s="93"/>
      <c r="W49" s="20"/>
      <c r="X49" s="93"/>
      <c r="Y49" s="20"/>
      <c r="Z49" s="93"/>
      <c r="AA49" s="20"/>
      <c r="AB49" s="93"/>
      <c r="AC49" s="20"/>
      <c r="AD49" s="93"/>
      <c r="AE49" s="20"/>
      <c r="AF49" s="93"/>
      <c r="AG49" s="20"/>
      <c r="AH49" s="93"/>
      <c r="AI49" s="20"/>
      <c r="AJ49" s="93"/>
      <c r="AK49" s="80">
        <f t="shared" si="0"/>
        <v>0</v>
      </c>
      <c r="AL49" s="81">
        <f>AK49*2000*D48</f>
        <v>0</v>
      </c>
      <c r="AM49" s="164"/>
      <c r="AN49" s="166"/>
      <c r="AO49" s="151"/>
      <c r="AP49" s="148"/>
      <c r="AQ49" s="170"/>
      <c r="AR49" s="171"/>
    </row>
    <row r="50" spans="1:44" ht="20.100000000000001" customHeight="1" x14ac:dyDescent="0.15">
      <c r="A50" s="161"/>
      <c r="B50" s="161"/>
      <c r="C50" s="161"/>
      <c r="D50" s="175"/>
      <c r="E50" s="104" t="s">
        <v>15</v>
      </c>
      <c r="F50" s="111"/>
      <c r="G50" s="110"/>
      <c r="H50" s="111"/>
      <c r="I50" s="110"/>
      <c r="J50" s="111"/>
      <c r="K50" s="110"/>
      <c r="L50" s="111"/>
      <c r="M50" s="118"/>
      <c r="N50" s="111"/>
      <c r="O50" s="110"/>
      <c r="P50" s="111"/>
      <c r="Q50" s="110"/>
      <c r="R50" s="111"/>
      <c r="S50" s="110"/>
      <c r="T50" s="111"/>
      <c r="U50" s="110"/>
      <c r="V50" s="111"/>
      <c r="W50" s="118"/>
      <c r="X50" s="111"/>
      <c r="Y50" s="110"/>
      <c r="Z50" s="111"/>
      <c r="AA50" s="110"/>
      <c r="AB50" s="111"/>
      <c r="AC50" s="110"/>
      <c r="AD50" s="111"/>
      <c r="AE50" s="110"/>
      <c r="AF50" s="111"/>
      <c r="AG50" s="110"/>
      <c r="AH50" s="111"/>
      <c r="AI50" s="110"/>
      <c r="AJ50" s="111"/>
      <c r="AK50" s="80">
        <f t="shared" si="0"/>
        <v>0</v>
      </c>
      <c r="AL50" s="83">
        <f>AK50*200*D48</f>
        <v>0</v>
      </c>
      <c r="AM50" s="164"/>
      <c r="AN50" s="166"/>
      <c r="AO50" s="151"/>
      <c r="AP50" s="148"/>
      <c r="AQ50" s="170"/>
      <c r="AR50" s="171"/>
    </row>
    <row r="51" spans="1:44" ht="20.100000000000001" customHeight="1" thickBot="1" x14ac:dyDescent="0.2">
      <c r="A51" s="162"/>
      <c r="B51" s="162"/>
      <c r="C51" s="162"/>
      <c r="D51" s="176"/>
      <c r="E51" s="119" t="s">
        <v>98</v>
      </c>
      <c r="F51" s="120"/>
      <c r="G51" s="121"/>
      <c r="H51" s="122"/>
      <c r="I51" s="121"/>
      <c r="J51" s="122"/>
      <c r="K51" s="121"/>
      <c r="L51" s="122"/>
      <c r="M51" s="121"/>
      <c r="N51" s="122"/>
      <c r="O51" s="121"/>
      <c r="P51" s="122"/>
      <c r="Q51" s="121"/>
      <c r="R51" s="122"/>
      <c r="S51" s="121"/>
      <c r="T51" s="122"/>
      <c r="U51" s="121"/>
      <c r="V51" s="122"/>
      <c r="W51" s="121"/>
      <c r="X51" s="122"/>
      <c r="Y51" s="121"/>
      <c r="Z51" s="122"/>
      <c r="AA51" s="121"/>
      <c r="AB51" s="122"/>
      <c r="AC51" s="121"/>
      <c r="AD51" s="122"/>
      <c r="AE51" s="121"/>
      <c r="AF51" s="122"/>
      <c r="AG51" s="121"/>
      <c r="AH51" s="122"/>
      <c r="AI51" s="121"/>
      <c r="AJ51" s="122"/>
      <c r="AK51" s="82">
        <f t="shared" si="0"/>
        <v>0</v>
      </c>
      <c r="AL51" s="123">
        <f>AK51*500*D48</f>
        <v>0</v>
      </c>
      <c r="AM51" s="177"/>
      <c r="AN51" s="167"/>
      <c r="AO51" s="152"/>
      <c r="AP51" s="149"/>
      <c r="AQ51" s="172"/>
      <c r="AR51" s="173"/>
    </row>
    <row r="52" spans="1:44" ht="19.5" customHeight="1" x14ac:dyDescent="0.15">
      <c r="A52" s="160">
        <v>10</v>
      </c>
      <c r="B52" s="160"/>
      <c r="C52" s="160"/>
      <c r="D52" s="174">
        <f t="shared" ref="D52" si="33">IF(C52="1割",0.9,IF(C52="2割",0.8,IF(C52="3割",0.7,0)))</f>
        <v>0</v>
      </c>
      <c r="E52" s="17" t="s">
        <v>22</v>
      </c>
      <c r="F52" s="90"/>
      <c r="G52" s="16"/>
      <c r="H52" s="92"/>
      <c r="I52" s="16"/>
      <c r="J52" s="92"/>
      <c r="K52" s="16"/>
      <c r="L52" s="92"/>
      <c r="M52" s="16"/>
      <c r="N52" s="92"/>
      <c r="O52" s="16"/>
      <c r="P52" s="92"/>
      <c r="Q52" s="16"/>
      <c r="R52" s="92"/>
      <c r="S52" s="16"/>
      <c r="T52" s="92"/>
      <c r="U52" s="16"/>
      <c r="V52" s="92"/>
      <c r="W52" s="16"/>
      <c r="X52" s="92"/>
      <c r="Y52" s="16"/>
      <c r="Z52" s="92"/>
      <c r="AA52" s="16"/>
      <c r="AB52" s="92"/>
      <c r="AC52" s="16"/>
      <c r="AD52" s="92"/>
      <c r="AE52" s="16"/>
      <c r="AF52" s="92"/>
      <c r="AG52" s="16"/>
      <c r="AH52" s="92"/>
      <c r="AI52" s="16"/>
      <c r="AJ52" s="92"/>
      <c r="AK52" s="78">
        <f t="shared" si="0"/>
        <v>0</v>
      </c>
      <c r="AL52" s="79">
        <f>AK52*1000*D52</f>
        <v>0</v>
      </c>
      <c r="AM52" s="163" t="s">
        <v>106</v>
      </c>
      <c r="AN52" s="165">
        <f>AL52+AL53+AL54+AL55+IF(AM52="○",1000,0)*D52</f>
        <v>0</v>
      </c>
      <c r="AO52" s="150" t="str">
        <f t="shared" ref="AO52" si="34">IF(ISERROR(AP52-AN52),"",AP52-AN52)</f>
        <v/>
      </c>
      <c r="AP52" s="147" t="str">
        <f t="shared" ref="AP52" si="35">IF(C52="","",IF(C52="1割",AN52/0.9,IF(C52="2割",AN52/0.8,IF(C52="3割",AN52/0.7))))</f>
        <v/>
      </c>
      <c r="AQ52" s="168"/>
      <c r="AR52" s="169"/>
    </row>
    <row r="53" spans="1:44" ht="19.5" customHeight="1" x14ac:dyDescent="0.15">
      <c r="A53" s="161"/>
      <c r="B53" s="161"/>
      <c r="C53" s="161"/>
      <c r="D53" s="175"/>
      <c r="E53" s="19" t="s">
        <v>23</v>
      </c>
      <c r="F53" s="91"/>
      <c r="G53" s="20"/>
      <c r="H53" s="93"/>
      <c r="I53" s="20"/>
      <c r="J53" s="93"/>
      <c r="K53" s="20"/>
      <c r="L53" s="93"/>
      <c r="M53" s="20"/>
      <c r="N53" s="93"/>
      <c r="O53" s="20"/>
      <c r="P53" s="93"/>
      <c r="Q53" s="20"/>
      <c r="R53" s="93"/>
      <c r="S53" s="20"/>
      <c r="T53" s="93"/>
      <c r="U53" s="20"/>
      <c r="V53" s="93"/>
      <c r="W53" s="20"/>
      <c r="X53" s="93"/>
      <c r="Y53" s="20"/>
      <c r="Z53" s="93"/>
      <c r="AA53" s="20"/>
      <c r="AB53" s="93"/>
      <c r="AC53" s="20"/>
      <c r="AD53" s="93"/>
      <c r="AE53" s="20"/>
      <c r="AF53" s="93"/>
      <c r="AG53" s="20"/>
      <c r="AH53" s="93"/>
      <c r="AI53" s="20"/>
      <c r="AJ53" s="94"/>
      <c r="AK53" s="80">
        <f t="shared" si="0"/>
        <v>0</v>
      </c>
      <c r="AL53" s="81">
        <f>AK53*2000*D52</f>
        <v>0</v>
      </c>
      <c r="AM53" s="164"/>
      <c r="AN53" s="166"/>
      <c r="AO53" s="151"/>
      <c r="AP53" s="148"/>
      <c r="AQ53" s="170"/>
      <c r="AR53" s="171"/>
    </row>
    <row r="54" spans="1:44" ht="20.100000000000001" customHeight="1" x14ac:dyDescent="0.15">
      <c r="A54" s="161"/>
      <c r="B54" s="161"/>
      <c r="C54" s="161"/>
      <c r="D54" s="175"/>
      <c r="E54" s="104" t="s">
        <v>15</v>
      </c>
      <c r="F54" s="111"/>
      <c r="G54" s="110"/>
      <c r="H54" s="111"/>
      <c r="I54" s="110"/>
      <c r="J54" s="111"/>
      <c r="K54" s="110"/>
      <c r="L54" s="111"/>
      <c r="M54" s="110"/>
      <c r="N54" s="111"/>
      <c r="O54" s="110"/>
      <c r="P54" s="111"/>
      <c r="Q54" s="110"/>
      <c r="R54" s="111"/>
      <c r="S54" s="110"/>
      <c r="T54" s="111"/>
      <c r="U54" s="110"/>
      <c r="V54" s="111"/>
      <c r="W54" s="110"/>
      <c r="X54" s="111"/>
      <c r="Y54" s="110"/>
      <c r="Z54" s="111"/>
      <c r="AA54" s="110"/>
      <c r="AB54" s="111"/>
      <c r="AC54" s="110"/>
      <c r="AD54" s="111"/>
      <c r="AE54" s="110"/>
      <c r="AF54" s="111"/>
      <c r="AG54" s="110"/>
      <c r="AH54" s="111"/>
      <c r="AI54" s="110"/>
      <c r="AJ54" s="111"/>
      <c r="AK54" s="80">
        <f>COUNTA(F54:AJ54)</f>
        <v>0</v>
      </c>
      <c r="AL54" s="83">
        <f>AK54*200*D52</f>
        <v>0</v>
      </c>
      <c r="AM54" s="164"/>
      <c r="AN54" s="166"/>
      <c r="AO54" s="151"/>
      <c r="AP54" s="148"/>
      <c r="AQ54" s="170"/>
      <c r="AR54" s="171"/>
    </row>
    <row r="55" spans="1:44" ht="19.5" customHeight="1" thickBot="1" x14ac:dyDescent="0.2">
      <c r="A55" s="162"/>
      <c r="B55" s="162"/>
      <c r="C55" s="162"/>
      <c r="D55" s="175"/>
      <c r="E55" s="119" t="s">
        <v>98</v>
      </c>
      <c r="F55" s="120"/>
      <c r="G55" s="121"/>
      <c r="H55" s="122"/>
      <c r="I55" s="121"/>
      <c r="J55" s="122"/>
      <c r="K55" s="121"/>
      <c r="L55" s="122"/>
      <c r="M55" s="121"/>
      <c r="N55" s="122"/>
      <c r="O55" s="121"/>
      <c r="P55" s="122"/>
      <c r="Q55" s="121"/>
      <c r="R55" s="122"/>
      <c r="S55" s="121"/>
      <c r="T55" s="122"/>
      <c r="U55" s="121"/>
      <c r="V55" s="122"/>
      <c r="W55" s="121"/>
      <c r="X55" s="122"/>
      <c r="Y55" s="121"/>
      <c r="Z55" s="122"/>
      <c r="AA55" s="121"/>
      <c r="AB55" s="122"/>
      <c r="AC55" s="121"/>
      <c r="AD55" s="122"/>
      <c r="AE55" s="121"/>
      <c r="AF55" s="122"/>
      <c r="AG55" s="121"/>
      <c r="AH55" s="122"/>
      <c r="AI55" s="121"/>
      <c r="AJ55" s="122"/>
      <c r="AK55" s="82">
        <f t="shared" si="0"/>
        <v>0</v>
      </c>
      <c r="AL55" s="124">
        <f>AK55*500*D52</f>
        <v>0</v>
      </c>
      <c r="AM55" s="164"/>
      <c r="AN55" s="167"/>
      <c r="AO55" s="152"/>
      <c r="AP55" s="149"/>
      <c r="AQ55" s="172"/>
      <c r="AR55" s="173"/>
    </row>
    <row r="56" spans="1:44" ht="18" customHeight="1" x14ac:dyDescent="0.1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Z56" s="2"/>
      <c r="AI56" s="15"/>
      <c r="AJ56" s="178"/>
      <c r="AK56" s="178"/>
      <c r="AL56" s="178"/>
      <c r="AM56" s="146"/>
      <c r="AN56" s="155" t="s">
        <v>113</v>
      </c>
      <c r="AO56" s="153"/>
      <c r="AP56" s="153">
        <f>SUM(AN16:AN55)</f>
        <v>0</v>
      </c>
      <c r="AQ56" s="158" t="s">
        <v>12</v>
      </c>
    </row>
    <row r="57" spans="1:44" ht="18" customHeight="1" thickBot="1" x14ac:dyDescent="0.2">
      <c r="B57" s="8"/>
      <c r="Z57" s="3"/>
      <c r="AI57" s="15"/>
      <c r="AJ57" s="179"/>
      <c r="AK57" s="179"/>
      <c r="AL57" s="179"/>
      <c r="AM57" s="145"/>
      <c r="AN57" s="156"/>
      <c r="AO57" s="157"/>
      <c r="AP57" s="154"/>
      <c r="AQ57" s="159"/>
    </row>
    <row r="58" spans="1:44" ht="30" customHeight="1" x14ac:dyDescent="0.15">
      <c r="B58" s="8"/>
      <c r="V58" s="9"/>
      <c r="W58" s="10"/>
      <c r="X58" s="3"/>
      <c r="Y58" s="10"/>
      <c r="Z58" s="3"/>
    </row>
  </sheetData>
  <mergeCells count="136">
    <mergeCell ref="AQ48:AR51"/>
    <mergeCell ref="A16:A19"/>
    <mergeCell ref="A20:A23"/>
    <mergeCell ref="A24:A27"/>
    <mergeCell ref="A28:A31"/>
    <mergeCell ref="A32:A35"/>
    <mergeCell ref="A36:A39"/>
    <mergeCell ref="A40:A43"/>
    <mergeCell ref="A44:A47"/>
    <mergeCell ref="A48:A51"/>
    <mergeCell ref="AM16:AM19"/>
    <mergeCell ref="AM20:AM23"/>
    <mergeCell ref="AM24:AM27"/>
    <mergeCell ref="AM28:AM31"/>
    <mergeCell ref="AM32:AM35"/>
    <mergeCell ref="AM36:AM39"/>
    <mergeCell ref="AM40:AM43"/>
    <mergeCell ref="AM44:AM47"/>
    <mergeCell ref="AP28:AP31"/>
    <mergeCell ref="AO32:AO35"/>
    <mergeCell ref="AP32:AP35"/>
    <mergeCell ref="AO36:AO39"/>
    <mergeCell ref="AP36:AP39"/>
    <mergeCell ref="AO40:AO43"/>
    <mergeCell ref="AQ15:AR15"/>
    <mergeCell ref="AN16:AN19"/>
    <mergeCell ref="AN20:AN23"/>
    <mergeCell ref="AN24:AN27"/>
    <mergeCell ref="AN28:AN31"/>
    <mergeCell ref="AN32:AN35"/>
    <mergeCell ref="AN36:AN39"/>
    <mergeCell ref="AN40:AN43"/>
    <mergeCell ref="AN44:AN47"/>
    <mergeCell ref="AQ16:AR19"/>
    <mergeCell ref="AQ20:AR23"/>
    <mergeCell ref="AQ24:AR27"/>
    <mergeCell ref="AQ28:AR31"/>
    <mergeCell ref="AQ32:AR35"/>
    <mergeCell ref="AQ36:AR39"/>
    <mergeCell ref="AQ40:AR43"/>
    <mergeCell ref="AQ44:AR47"/>
    <mergeCell ref="AO16:AO19"/>
    <mergeCell ref="AP16:AP19"/>
    <mergeCell ref="AO20:AO23"/>
    <mergeCell ref="AP20:AP23"/>
    <mergeCell ref="AO24:AO27"/>
    <mergeCell ref="AP24:AP27"/>
    <mergeCell ref="AO28:AO31"/>
    <mergeCell ref="AC1:AD1"/>
    <mergeCell ref="AF1:AG1"/>
    <mergeCell ref="P10:T10"/>
    <mergeCell ref="K8:O8"/>
    <mergeCell ref="P8:T8"/>
    <mergeCell ref="U10:Y10"/>
    <mergeCell ref="U8:Y8"/>
    <mergeCell ref="AB10:AE11"/>
    <mergeCell ref="AF10:AN11"/>
    <mergeCell ref="B4:Y4"/>
    <mergeCell ref="B5:E6"/>
    <mergeCell ref="Z1:AB1"/>
    <mergeCell ref="K7:O7"/>
    <mergeCell ref="P7:T7"/>
    <mergeCell ref="B7:B8"/>
    <mergeCell ref="P6:T6"/>
    <mergeCell ref="U6:Y6"/>
    <mergeCell ref="C8:E8"/>
    <mergeCell ref="F8:J8"/>
    <mergeCell ref="F7:J7"/>
    <mergeCell ref="F5:J6"/>
    <mergeCell ref="C7:E7"/>
    <mergeCell ref="U7:Y7"/>
    <mergeCell ref="C10:E10"/>
    <mergeCell ref="K1:Y1"/>
    <mergeCell ref="P11:T11"/>
    <mergeCell ref="U11:Y11"/>
    <mergeCell ref="K5:Y5"/>
    <mergeCell ref="K6:O6"/>
    <mergeCell ref="C9:E9"/>
    <mergeCell ref="F9:J9"/>
    <mergeCell ref="K9:O9"/>
    <mergeCell ref="P9:T9"/>
    <mergeCell ref="U9:Y9"/>
    <mergeCell ref="B9:B11"/>
    <mergeCell ref="B16:B19"/>
    <mergeCell ref="C16:C19"/>
    <mergeCell ref="B20:B23"/>
    <mergeCell ref="B24:B27"/>
    <mergeCell ref="C20:C23"/>
    <mergeCell ref="C24:C27"/>
    <mergeCell ref="F10:J10"/>
    <mergeCell ref="K10:O10"/>
    <mergeCell ref="C11:E11"/>
    <mergeCell ref="F11:J11"/>
    <mergeCell ref="K11:O11"/>
    <mergeCell ref="B28:B31"/>
    <mergeCell ref="B32:B35"/>
    <mergeCell ref="C28:C31"/>
    <mergeCell ref="C32:C35"/>
    <mergeCell ref="B36:B39"/>
    <mergeCell ref="B40:B43"/>
    <mergeCell ref="C36:C39"/>
    <mergeCell ref="C40:C43"/>
    <mergeCell ref="AN48:AN51"/>
    <mergeCell ref="AQ56:AQ57"/>
    <mergeCell ref="B52:B55"/>
    <mergeCell ref="C52:C55"/>
    <mergeCell ref="AM52:AM55"/>
    <mergeCell ref="AN52:AN55"/>
    <mergeCell ref="AQ52:AR55"/>
    <mergeCell ref="A52:A55"/>
    <mergeCell ref="D16:D19"/>
    <mergeCell ref="D20:D23"/>
    <mergeCell ref="D24:D27"/>
    <mergeCell ref="D28:D31"/>
    <mergeCell ref="D32:D35"/>
    <mergeCell ref="D36:D39"/>
    <mergeCell ref="D40:D43"/>
    <mergeCell ref="D44:D47"/>
    <mergeCell ref="D48:D51"/>
    <mergeCell ref="D52:D55"/>
    <mergeCell ref="B44:B47"/>
    <mergeCell ref="B48:B51"/>
    <mergeCell ref="C44:C47"/>
    <mergeCell ref="C48:C51"/>
    <mergeCell ref="AM48:AM51"/>
    <mergeCell ref="AJ56:AK57"/>
    <mergeCell ref="AL56:AL57"/>
    <mergeCell ref="AP40:AP43"/>
    <mergeCell ref="AO44:AO47"/>
    <mergeCell ref="AP44:AP47"/>
    <mergeCell ref="AO48:AO51"/>
    <mergeCell ref="AP48:AP51"/>
    <mergeCell ref="AO52:AO55"/>
    <mergeCell ref="AP52:AP55"/>
    <mergeCell ref="AP56:AP57"/>
    <mergeCell ref="AN56:AO57"/>
  </mergeCells>
  <phoneticPr fontId="1"/>
  <dataValidations count="2">
    <dataValidation type="list" showInputMessage="1" showErrorMessage="1" sqref="AM16 AM20 AM24 AM28 AM32 AM36 AM40 AM44 AM48 AM52">
      <formula1>"○,　"</formula1>
    </dataValidation>
    <dataValidation type="list" allowBlank="1" showInputMessage="1" showErrorMessage="1" sqref="C16:C55">
      <formula1>"1割,2割,3割"</formula1>
    </dataValidation>
  </dataValidations>
  <printOptions horizontalCentered="1"/>
  <pageMargins left="0.31496062992125984" right="0.31496062992125984" top="0.55118110236220474" bottom="0.35433070866141736" header="0.31496062992125984" footer="0.3149606299212598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0"/>
  <sheetViews>
    <sheetView showZeros="0" view="pageBreakPreview" zoomScale="70" zoomScaleNormal="100" zoomScaleSheetLayoutView="70" workbookViewId="0">
      <selection activeCell="M27" sqref="M27"/>
    </sheetView>
  </sheetViews>
  <sheetFormatPr defaultRowHeight="13.5" x14ac:dyDescent="0.15"/>
  <cols>
    <col min="1" max="1" width="6.125" bestFit="1" customWidth="1"/>
    <col min="2" max="2" width="15.625" customWidth="1"/>
    <col min="3" max="3" width="16" bestFit="1" customWidth="1"/>
    <col min="4" max="4" width="9.375" customWidth="1"/>
    <col min="5" max="5" width="13.625" customWidth="1"/>
    <col min="6" max="6" width="9.375" customWidth="1"/>
    <col min="7" max="7" width="13.625" customWidth="1"/>
    <col min="8" max="8" width="9.375" customWidth="1"/>
    <col min="9" max="9" width="13.625" customWidth="1"/>
    <col min="10" max="10" width="9.5" customWidth="1"/>
    <col min="11" max="11" width="13.625" customWidth="1"/>
    <col min="12" max="12" width="15.125" customWidth="1"/>
    <col min="13" max="16" width="14.75" customWidth="1"/>
  </cols>
  <sheetData>
    <row r="1" spans="1:16" ht="18.75" x14ac:dyDescent="0.15">
      <c r="B1" s="27" t="s">
        <v>43</v>
      </c>
    </row>
    <row r="2" spans="1:16" ht="18.75" x14ac:dyDescent="0.15">
      <c r="B2" s="27"/>
    </row>
    <row r="3" spans="1:16" ht="17.25" x14ac:dyDescent="0.15">
      <c r="B3" s="28"/>
      <c r="J3" s="15"/>
      <c r="K3" s="42" t="s">
        <v>33</v>
      </c>
      <c r="L3" s="222">
        <f>①実績記録票!AF10</f>
        <v>0</v>
      </c>
      <c r="M3" s="222"/>
      <c r="N3" s="222"/>
      <c r="O3" s="222"/>
      <c r="P3" s="29"/>
    </row>
    <row r="5" spans="1:16" ht="20.100000000000001" customHeight="1" x14ac:dyDescent="0.15">
      <c r="A5" s="210"/>
      <c r="B5" s="219" t="s">
        <v>34</v>
      </c>
      <c r="C5" s="219" t="s">
        <v>7</v>
      </c>
      <c r="D5" s="219" t="s">
        <v>44</v>
      </c>
      <c r="E5" s="219"/>
      <c r="F5" s="223" t="s">
        <v>45</v>
      </c>
      <c r="G5" s="219"/>
      <c r="H5" s="224" t="s">
        <v>35</v>
      </c>
      <c r="I5" s="225"/>
      <c r="J5" s="229" t="s">
        <v>101</v>
      </c>
      <c r="K5" s="230"/>
      <c r="L5" s="39" t="s">
        <v>46</v>
      </c>
      <c r="M5" s="226" t="s">
        <v>36</v>
      </c>
      <c r="N5" s="226" t="s">
        <v>37</v>
      </c>
      <c r="O5" s="228" t="s">
        <v>38</v>
      </c>
      <c r="P5" s="219" t="s">
        <v>39</v>
      </c>
    </row>
    <row r="6" spans="1:16" ht="20.100000000000001" customHeight="1" x14ac:dyDescent="0.15">
      <c r="A6" s="210"/>
      <c r="B6" s="219"/>
      <c r="C6" s="219"/>
      <c r="D6" s="30" t="s">
        <v>1</v>
      </c>
      <c r="E6" s="30" t="s">
        <v>40</v>
      </c>
      <c r="F6" s="30" t="s">
        <v>1</v>
      </c>
      <c r="G6" s="30" t="s">
        <v>40</v>
      </c>
      <c r="H6" s="30" t="s">
        <v>1</v>
      </c>
      <c r="I6" s="30" t="s">
        <v>41</v>
      </c>
      <c r="J6" s="103" t="s">
        <v>1</v>
      </c>
      <c r="K6" s="103" t="s">
        <v>41</v>
      </c>
      <c r="L6" s="30" t="s">
        <v>41</v>
      </c>
      <c r="M6" s="227"/>
      <c r="N6" s="227"/>
      <c r="O6" s="219"/>
      <c r="P6" s="219"/>
    </row>
    <row r="7" spans="1:16" ht="24.95" customHeight="1" x14ac:dyDescent="0.15">
      <c r="A7" s="31">
        <v>1</v>
      </c>
      <c r="B7" s="26">
        <f>①実績記録票!B16</f>
        <v>0</v>
      </c>
      <c r="C7" s="32">
        <f>①実績記録票!C16</f>
        <v>0</v>
      </c>
      <c r="D7" s="31">
        <f>①実績記録票!AK16</f>
        <v>0</v>
      </c>
      <c r="E7" s="40">
        <f>D7*1000</f>
        <v>0</v>
      </c>
      <c r="F7" s="40">
        <f>①実績記録票!AK17</f>
        <v>0</v>
      </c>
      <c r="G7" s="40">
        <f>F7*2000</f>
        <v>0</v>
      </c>
      <c r="H7" s="40">
        <f>①実績記録票!AK18</f>
        <v>0</v>
      </c>
      <c r="I7" s="40">
        <f>H7*200</f>
        <v>0</v>
      </c>
      <c r="J7" s="40">
        <f>①実績記録票!AK19</f>
        <v>0</v>
      </c>
      <c r="K7" s="40">
        <f>J7*500</f>
        <v>0</v>
      </c>
      <c r="L7" s="40">
        <f>IF(①実績記録票!AM16="○",1000,0)</f>
        <v>0</v>
      </c>
      <c r="M7" s="40">
        <f t="shared" ref="M7:M26" si="0">E7+G7+I7+K7+L7</f>
        <v>0</v>
      </c>
      <c r="N7" s="40">
        <f>M7-①実績記録票!AN16</f>
        <v>0</v>
      </c>
      <c r="O7" s="40">
        <f>M7-N7</f>
        <v>0</v>
      </c>
      <c r="P7" s="31"/>
    </row>
    <row r="8" spans="1:16" ht="24.95" customHeight="1" x14ac:dyDescent="0.15">
      <c r="A8" s="31">
        <v>2</v>
      </c>
      <c r="B8" s="26">
        <f>①実績記録票!B20</f>
        <v>0</v>
      </c>
      <c r="C8" s="32">
        <f>①実績記録票!C20</f>
        <v>0</v>
      </c>
      <c r="D8" s="31">
        <f>①実績記録票!AK20</f>
        <v>0</v>
      </c>
      <c r="E8" s="40">
        <f t="shared" ref="E8:E26" si="1">D8*1000</f>
        <v>0</v>
      </c>
      <c r="F8" s="40">
        <f>①実績記録票!AK21</f>
        <v>0</v>
      </c>
      <c r="G8" s="40">
        <f t="shared" ref="G8:G26" si="2">F8*2000</f>
        <v>0</v>
      </c>
      <c r="H8" s="40">
        <f>①実績記録票!AK22</f>
        <v>0</v>
      </c>
      <c r="I8" s="40">
        <f t="shared" ref="I8:I26" si="3">H8*200</f>
        <v>0</v>
      </c>
      <c r="J8" s="40">
        <f>①実績記録票!AK23</f>
        <v>0</v>
      </c>
      <c r="K8" s="40">
        <f>J8*500</f>
        <v>0</v>
      </c>
      <c r="L8" s="40">
        <f>IF(①実績記録票!AM20="○",1000,0)</f>
        <v>0</v>
      </c>
      <c r="M8" s="40">
        <f t="shared" si="0"/>
        <v>0</v>
      </c>
      <c r="N8" s="40">
        <f>M8-①実績記録票!AN20</f>
        <v>0</v>
      </c>
      <c r="O8" s="40">
        <f t="shared" ref="O8:O26" si="4">M8-N8</f>
        <v>0</v>
      </c>
      <c r="P8" s="31"/>
    </row>
    <row r="9" spans="1:16" ht="24.95" customHeight="1" x14ac:dyDescent="0.15">
      <c r="A9" s="31">
        <v>3</v>
      </c>
      <c r="B9" s="26">
        <f>①実績記録票!B24</f>
        <v>0</v>
      </c>
      <c r="C9" s="32">
        <f>①実績記録票!C24</f>
        <v>0</v>
      </c>
      <c r="D9" s="31">
        <f>①実績記録票!AK24</f>
        <v>0</v>
      </c>
      <c r="E9" s="40">
        <f t="shared" si="1"/>
        <v>0</v>
      </c>
      <c r="F9" s="40">
        <f>①実績記録票!AK25</f>
        <v>0</v>
      </c>
      <c r="G9" s="40">
        <f t="shared" si="2"/>
        <v>0</v>
      </c>
      <c r="H9" s="40">
        <f>①実績記録票!AK26</f>
        <v>0</v>
      </c>
      <c r="I9" s="40">
        <f t="shared" si="3"/>
        <v>0</v>
      </c>
      <c r="J9" s="40">
        <f>①実績記録票!AK27</f>
        <v>0</v>
      </c>
      <c r="K9" s="40">
        <f>J9*500</f>
        <v>0</v>
      </c>
      <c r="L9" s="40">
        <f>IF(①実績記録票!AM24="○",1000,0)</f>
        <v>0</v>
      </c>
      <c r="M9" s="40">
        <f t="shared" si="0"/>
        <v>0</v>
      </c>
      <c r="N9" s="40">
        <f>M9-①実績記録票!AN24</f>
        <v>0</v>
      </c>
      <c r="O9" s="40">
        <f t="shared" si="4"/>
        <v>0</v>
      </c>
      <c r="P9" s="31"/>
    </row>
    <row r="10" spans="1:16" ht="24.95" customHeight="1" x14ac:dyDescent="0.15">
      <c r="A10" s="31">
        <v>4</v>
      </c>
      <c r="B10" s="26">
        <f>①実績記録票!B28</f>
        <v>0</v>
      </c>
      <c r="C10" s="32">
        <f>①実績記録票!C28</f>
        <v>0</v>
      </c>
      <c r="D10" s="31">
        <f>①実績記録票!AK28</f>
        <v>0</v>
      </c>
      <c r="E10" s="40">
        <f t="shared" si="1"/>
        <v>0</v>
      </c>
      <c r="F10" s="40">
        <f>①実績記録票!AK29</f>
        <v>0</v>
      </c>
      <c r="G10" s="40">
        <f t="shared" si="2"/>
        <v>0</v>
      </c>
      <c r="H10" s="40">
        <f>①実績記録票!AK30</f>
        <v>0</v>
      </c>
      <c r="I10" s="40">
        <f t="shared" si="3"/>
        <v>0</v>
      </c>
      <c r="J10" s="40">
        <f>①実績記録票!AK31</f>
        <v>0</v>
      </c>
      <c r="K10" s="40">
        <f t="shared" ref="K10:K26" si="5">J10*500</f>
        <v>0</v>
      </c>
      <c r="L10" s="40">
        <f>IF(①実績記録票!AM28="○",1000,0)</f>
        <v>0</v>
      </c>
      <c r="M10" s="40">
        <f t="shared" si="0"/>
        <v>0</v>
      </c>
      <c r="N10" s="40">
        <f>M10-①実績記録票!AN28</f>
        <v>0</v>
      </c>
      <c r="O10" s="40">
        <f t="shared" si="4"/>
        <v>0</v>
      </c>
      <c r="P10" s="31"/>
    </row>
    <row r="11" spans="1:16" ht="24.95" customHeight="1" x14ac:dyDescent="0.15">
      <c r="A11" s="31">
        <v>5</v>
      </c>
      <c r="B11" s="26">
        <f>①実績記録票!B32</f>
        <v>0</v>
      </c>
      <c r="C11" s="32">
        <f>①実績記録票!C32</f>
        <v>0</v>
      </c>
      <c r="D11" s="31">
        <f>①実績記録票!AK32</f>
        <v>0</v>
      </c>
      <c r="E11" s="40">
        <f t="shared" si="1"/>
        <v>0</v>
      </c>
      <c r="F11" s="40">
        <f>①実績記録票!AK33</f>
        <v>0</v>
      </c>
      <c r="G11" s="40">
        <f t="shared" si="2"/>
        <v>0</v>
      </c>
      <c r="H11" s="40">
        <f>①実績記録票!AK34</f>
        <v>0</v>
      </c>
      <c r="I11" s="40">
        <f t="shared" si="3"/>
        <v>0</v>
      </c>
      <c r="J11" s="40">
        <f>①実績記録票!AK35</f>
        <v>0</v>
      </c>
      <c r="K11" s="40">
        <f t="shared" si="5"/>
        <v>0</v>
      </c>
      <c r="L11" s="40">
        <f>IF(①実績記録票!AM32="○",1000,0)</f>
        <v>0</v>
      </c>
      <c r="M11" s="40">
        <f t="shared" si="0"/>
        <v>0</v>
      </c>
      <c r="N11" s="40">
        <f>M11-①実績記録票!AN32</f>
        <v>0</v>
      </c>
      <c r="O11" s="40">
        <f t="shared" si="4"/>
        <v>0</v>
      </c>
      <c r="P11" s="31"/>
    </row>
    <row r="12" spans="1:16" ht="24.95" customHeight="1" x14ac:dyDescent="0.15">
      <c r="A12" s="31">
        <v>6</v>
      </c>
      <c r="B12" s="26">
        <f>①実績記録票!B36</f>
        <v>0</v>
      </c>
      <c r="C12" s="32">
        <f>①実績記録票!C36</f>
        <v>0</v>
      </c>
      <c r="D12" s="31">
        <f>①実績記録票!AK36</f>
        <v>0</v>
      </c>
      <c r="E12" s="40">
        <f t="shared" si="1"/>
        <v>0</v>
      </c>
      <c r="F12" s="40">
        <f>①実績記録票!AK37</f>
        <v>0</v>
      </c>
      <c r="G12" s="40">
        <f t="shared" si="2"/>
        <v>0</v>
      </c>
      <c r="H12" s="40">
        <f>①実績記録票!AK38</f>
        <v>0</v>
      </c>
      <c r="I12" s="40">
        <f t="shared" si="3"/>
        <v>0</v>
      </c>
      <c r="J12" s="40">
        <f>①実績記録票!AK39</f>
        <v>0</v>
      </c>
      <c r="K12" s="40">
        <f t="shared" si="5"/>
        <v>0</v>
      </c>
      <c r="L12" s="40">
        <f>IF(①実績記録票!AM36="○",1000,0)</f>
        <v>0</v>
      </c>
      <c r="M12" s="40">
        <f t="shared" si="0"/>
        <v>0</v>
      </c>
      <c r="N12" s="40">
        <f>M12-①実績記録票!AN36</f>
        <v>0</v>
      </c>
      <c r="O12" s="40">
        <f t="shared" si="4"/>
        <v>0</v>
      </c>
      <c r="P12" s="31"/>
    </row>
    <row r="13" spans="1:16" ht="24.95" customHeight="1" x14ac:dyDescent="0.15">
      <c r="A13" s="31">
        <v>7</v>
      </c>
      <c r="B13" s="26">
        <f>①実績記録票!B40</f>
        <v>0</v>
      </c>
      <c r="C13" s="32">
        <f>①実績記録票!C40</f>
        <v>0</v>
      </c>
      <c r="D13" s="31">
        <f>①実績記録票!AK40</f>
        <v>0</v>
      </c>
      <c r="E13" s="40">
        <f t="shared" si="1"/>
        <v>0</v>
      </c>
      <c r="F13" s="40">
        <f>①実績記録票!AK41</f>
        <v>0</v>
      </c>
      <c r="G13" s="40">
        <f t="shared" si="2"/>
        <v>0</v>
      </c>
      <c r="H13" s="40">
        <f>①実績記録票!AK42</f>
        <v>0</v>
      </c>
      <c r="I13" s="40">
        <f t="shared" si="3"/>
        <v>0</v>
      </c>
      <c r="J13" s="40">
        <f>①実績記録票!AK43</f>
        <v>0</v>
      </c>
      <c r="K13" s="40">
        <f t="shared" si="5"/>
        <v>0</v>
      </c>
      <c r="L13" s="40">
        <f>IF(①実績記録票!AM40="○",1000,0)</f>
        <v>0</v>
      </c>
      <c r="M13" s="40">
        <f t="shared" si="0"/>
        <v>0</v>
      </c>
      <c r="N13" s="40">
        <f>M13-①実績記録票!AN40</f>
        <v>0</v>
      </c>
      <c r="O13" s="40">
        <f t="shared" si="4"/>
        <v>0</v>
      </c>
      <c r="P13" s="31"/>
    </row>
    <row r="14" spans="1:16" ht="24.95" customHeight="1" x14ac:dyDescent="0.15">
      <c r="A14" s="31">
        <v>8</v>
      </c>
      <c r="B14" s="26">
        <f>①実績記録票!B44</f>
        <v>0</v>
      </c>
      <c r="C14" s="32">
        <f>①実績記録票!C44</f>
        <v>0</v>
      </c>
      <c r="D14" s="31">
        <f>①実績記録票!AK44</f>
        <v>0</v>
      </c>
      <c r="E14" s="40">
        <f t="shared" si="1"/>
        <v>0</v>
      </c>
      <c r="F14" s="40">
        <f>①実績記録票!AK45</f>
        <v>0</v>
      </c>
      <c r="G14" s="40">
        <f t="shared" si="2"/>
        <v>0</v>
      </c>
      <c r="H14" s="40">
        <f>①実績記録票!AK46</f>
        <v>0</v>
      </c>
      <c r="I14" s="40">
        <f t="shared" si="3"/>
        <v>0</v>
      </c>
      <c r="J14" s="40">
        <f>①実績記録票!AK47</f>
        <v>0</v>
      </c>
      <c r="K14" s="40">
        <f t="shared" si="5"/>
        <v>0</v>
      </c>
      <c r="L14" s="40">
        <f>IF(①実績記録票!AM44="○",1000,0)</f>
        <v>0</v>
      </c>
      <c r="M14" s="40">
        <f t="shared" si="0"/>
        <v>0</v>
      </c>
      <c r="N14" s="40">
        <f>M14-①実績記録票!AN44</f>
        <v>0</v>
      </c>
      <c r="O14" s="40">
        <f t="shared" si="4"/>
        <v>0</v>
      </c>
      <c r="P14" s="31"/>
    </row>
    <row r="15" spans="1:16" ht="24.95" customHeight="1" x14ac:dyDescent="0.15">
      <c r="A15" s="31">
        <v>9</v>
      </c>
      <c r="B15" s="26">
        <f>①実績記録票!B48</f>
        <v>0</v>
      </c>
      <c r="C15" s="32">
        <f>①実績記録票!C48</f>
        <v>0</v>
      </c>
      <c r="D15" s="31">
        <f>①実績記録票!AK48</f>
        <v>0</v>
      </c>
      <c r="E15" s="40">
        <f t="shared" si="1"/>
        <v>0</v>
      </c>
      <c r="F15" s="106">
        <f>①実績記録票!AK49</f>
        <v>0</v>
      </c>
      <c r="G15" s="40">
        <f t="shared" si="2"/>
        <v>0</v>
      </c>
      <c r="H15" s="40">
        <f>①実績記録票!AK50</f>
        <v>0</v>
      </c>
      <c r="I15" s="40">
        <f t="shared" si="3"/>
        <v>0</v>
      </c>
      <c r="J15" s="40">
        <f>①実績記録票!AK51</f>
        <v>0</v>
      </c>
      <c r="K15" s="40">
        <f t="shared" si="5"/>
        <v>0</v>
      </c>
      <c r="L15" s="40">
        <f>IF(①実績記録票!AM48="○",1000,0)</f>
        <v>0</v>
      </c>
      <c r="M15" s="40">
        <f t="shared" si="0"/>
        <v>0</v>
      </c>
      <c r="N15" s="40">
        <f>M15-①実績記録票!AN48</f>
        <v>0</v>
      </c>
      <c r="O15" s="40">
        <f t="shared" si="4"/>
        <v>0</v>
      </c>
      <c r="P15" s="31"/>
    </row>
    <row r="16" spans="1:16" ht="24.95" customHeight="1" x14ac:dyDescent="0.15">
      <c r="A16" s="31">
        <v>10</v>
      </c>
      <c r="B16" s="26">
        <f>①実績記録票!B52</f>
        <v>0</v>
      </c>
      <c r="C16" s="32">
        <f>①実績記録票!C52</f>
        <v>0</v>
      </c>
      <c r="D16" s="31">
        <f>①実績記録票!AK52</f>
        <v>0</v>
      </c>
      <c r="E16" s="40">
        <f t="shared" si="1"/>
        <v>0</v>
      </c>
      <c r="F16" s="106">
        <f>①実績記録票!AK53</f>
        <v>0</v>
      </c>
      <c r="G16" s="40">
        <f t="shared" si="2"/>
        <v>0</v>
      </c>
      <c r="H16" s="40">
        <f>①実績記録票!AK54</f>
        <v>0</v>
      </c>
      <c r="I16" s="40">
        <f t="shared" si="3"/>
        <v>0</v>
      </c>
      <c r="J16" s="40">
        <f>①実績記録票!AK55</f>
        <v>0</v>
      </c>
      <c r="K16" s="40">
        <f t="shared" si="5"/>
        <v>0</v>
      </c>
      <c r="L16" s="40">
        <f>IF(①実績記録票!AM52="○",1000,0)</f>
        <v>0</v>
      </c>
      <c r="M16" s="40">
        <f t="shared" si="0"/>
        <v>0</v>
      </c>
      <c r="N16" s="40">
        <f>M16-①実績記録票!AN52</f>
        <v>0</v>
      </c>
      <c r="O16" s="40">
        <f t="shared" si="4"/>
        <v>0</v>
      </c>
      <c r="P16" s="31"/>
    </row>
    <row r="17" spans="1:16" ht="24.95" customHeight="1" x14ac:dyDescent="0.15">
      <c r="A17" s="31">
        <v>11</v>
      </c>
      <c r="B17" s="100">
        <f>'①-2実績記録票 (2枚目)'!B16</f>
        <v>0</v>
      </c>
      <c r="C17" s="100">
        <f>'①-2実績記録票 (2枚目)'!C16</f>
        <v>0</v>
      </c>
      <c r="D17" s="105">
        <f>'①-2実績記録票 (2枚目)'!AK16</f>
        <v>0</v>
      </c>
      <c r="E17" s="106">
        <f t="shared" ref="E17:E21" si="6">D17*1000</f>
        <v>0</v>
      </c>
      <c r="F17" s="105">
        <f>'①-2実績記録票 (2枚目)'!AK17</f>
        <v>0</v>
      </c>
      <c r="G17" s="106">
        <f t="shared" ref="G17:G21" si="7">F17*2000</f>
        <v>0</v>
      </c>
      <c r="H17" s="105">
        <f>'①-2実績記録票 (2枚目)'!AK18</f>
        <v>0</v>
      </c>
      <c r="I17" s="106">
        <f t="shared" ref="I17:I21" si="8">H17*200</f>
        <v>0</v>
      </c>
      <c r="J17" s="40">
        <f>'①-2実績記録票 (2枚目)'!AK19</f>
        <v>0</v>
      </c>
      <c r="K17" s="40">
        <f t="shared" si="5"/>
        <v>0</v>
      </c>
      <c r="L17" s="40">
        <f>IF('①-2実績記録票 (2枚目)'!AM16="○",1000,0)</f>
        <v>0</v>
      </c>
      <c r="M17" s="106">
        <f t="shared" si="0"/>
        <v>0</v>
      </c>
      <c r="N17" s="40">
        <f>M17-'①-2実績記録票 (2枚目)'!AN16</f>
        <v>0</v>
      </c>
      <c r="O17" s="106">
        <f>M17-N17</f>
        <v>0</v>
      </c>
      <c r="P17" s="31"/>
    </row>
    <row r="18" spans="1:16" ht="24.95" customHeight="1" x14ac:dyDescent="0.15">
      <c r="A18" s="31">
        <v>12</v>
      </c>
      <c r="B18" s="100">
        <f>'①-2実績記録票 (2枚目)'!B20</f>
        <v>0</v>
      </c>
      <c r="C18" s="100">
        <f>'①-2実績記録票 (2枚目)'!C20</f>
        <v>0</v>
      </c>
      <c r="D18" s="105">
        <f>'①-2実績記録票 (2枚目)'!AK20</f>
        <v>0</v>
      </c>
      <c r="E18" s="106">
        <f t="shared" si="6"/>
        <v>0</v>
      </c>
      <c r="F18" s="105">
        <f>'①-2実績記録票 (2枚目)'!AK21</f>
        <v>0</v>
      </c>
      <c r="G18" s="106">
        <f t="shared" si="7"/>
        <v>0</v>
      </c>
      <c r="H18" s="105">
        <f>'①-2実績記録票 (2枚目)'!AK22</f>
        <v>0</v>
      </c>
      <c r="I18" s="106">
        <f t="shared" si="8"/>
        <v>0</v>
      </c>
      <c r="J18" s="40">
        <f>'①-2実績記録票 (2枚目)'!AK23</f>
        <v>0</v>
      </c>
      <c r="K18" s="40">
        <f t="shared" si="5"/>
        <v>0</v>
      </c>
      <c r="L18" s="40">
        <f>IF('①-2実績記録票 (2枚目)'!AM20="○",1000,0)</f>
        <v>0</v>
      </c>
      <c r="M18" s="106">
        <f t="shared" si="0"/>
        <v>0</v>
      </c>
      <c r="N18" s="40">
        <f>M18-'①-2実績記録票 (2枚目)'!AN20</f>
        <v>0</v>
      </c>
      <c r="O18" s="106">
        <f t="shared" ref="O18:O21" si="9">M18-N18</f>
        <v>0</v>
      </c>
      <c r="P18" s="31"/>
    </row>
    <row r="19" spans="1:16" ht="24.95" customHeight="1" x14ac:dyDescent="0.15">
      <c r="A19" s="31">
        <v>13</v>
      </c>
      <c r="B19" s="100">
        <f>'①-2実績記録票 (2枚目)'!B24</f>
        <v>0</v>
      </c>
      <c r="C19" s="100">
        <f>'①-2実績記録票 (2枚目)'!C24</f>
        <v>0</v>
      </c>
      <c r="D19" s="105">
        <f>'①-2実績記録票 (2枚目)'!AK24</f>
        <v>0</v>
      </c>
      <c r="E19" s="106">
        <f t="shared" si="6"/>
        <v>0</v>
      </c>
      <c r="F19" s="105">
        <f>'①-2実績記録票 (2枚目)'!AK25</f>
        <v>0</v>
      </c>
      <c r="G19" s="106">
        <f t="shared" si="7"/>
        <v>0</v>
      </c>
      <c r="H19" s="105">
        <f>'①-2実績記録票 (2枚目)'!AK26</f>
        <v>0</v>
      </c>
      <c r="I19" s="106">
        <f t="shared" si="8"/>
        <v>0</v>
      </c>
      <c r="J19" s="40">
        <f>'①-2実績記録票 (2枚目)'!AK27</f>
        <v>0</v>
      </c>
      <c r="K19" s="40">
        <f t="shared" si="5"/>
        <v>0</v>
      </c>
      <c r="L19" s="40">
        <f>IF('①-2実績記録票 (2枚目)'!AM24="○",1000,0)</f>
        <v>0</v>
      </c>
      <c r="M19" s="106">
        <f t="shared" si="0"/>
        <v>0</v>
      </c>
      <c r="N19" s="40">
        <f>M19-'①-2実績記録票 (2枚目)'!AN24</f>
        <v>0</v>
      </c>
      <c r="O19" s="106">
        <f t="shared" si="9"/>
        <v>0</v>
      </c>
      <c r="P19" s="31"/>
    </row>
    <row r="20" spans="1:16" ht="24.95" customHeight="1" x14ac:dyDescent="0.15">
      <c r="A20" s="31">
        <v>14</v>
      </c>
      <c r="B20" s="100">
        <f>'①-2実績記録票 (2枚目)'!B28</f>
        <v>0</v>
      </c>
      <c r="C20" s="100">
        <f>'①-2実績記録票 (2枚目)'!C28</f>
        <v>0</v>
      </c>
      <c r="D20" s="105">
        <f>'①-2実績記録票 (2枚目)'!AK28</f>
        <v>0</v>
      </c>
      <c r="E20" s="106">
        <f t="shared" si="6"/>
        <v>0</v>
      </c>
      <c r="F20" s="105">
        <f>'①-2実績記録票 (2枚目)'!AK29</f>
        <v>0</v>
      </c>
      <c r="G20" s="106">
        <f t="shared" si="7"/>
        <v>0</v>
      </c>
      <c r="H20" s="105">
        <f>'①-2実績記録票 (2枚目)'!AK30</f>
        <v>0</v>
      </c>
      <c r="I20" s="106">
        <f t="shared" si="8"/>
        <v>0</v>
      </c>
      <c r="J20" s="40">
        <f>'①-2実績記録票 (2枚目)'!AK31</f>
        <v>0</v>
      </c>
      <c r="K20" s="40">
        <f t="shared" si="5"/>
        <v>0</v>
      </c>
      <c r="L20" s="40">
        <f>IF('①-2実績記録票 (2枚目)'!AM28="○",1000,0)</f>
        <v>0</v>
      </c>
      <c r="M20" s="106">
        <f t="shared" si="0"/>
        <v>0</v>
      </c>
      <c r="N20" s="40">
        <f>M20-'①-2実績記録票 (2枚目)'!AN28</f>
        <v>0</v>
      </c>
      <c r="O20" s="106">
        <f t="shared" si="9"/>
        <v>0</v>
      </c>
      <c r="P20" s="31"/>
    </row>
    <row r="21" spans="1:16" ht="24.95" customHeight="1" x14ac:dyDescent="0.15">
      <c r="A21" s="31">
        <v>15</v>
      </c>
      <c r="B21" s="100">
        <f>'①-2実績記録票 (2枚目)'!B32</f>
        <v>0</v>
      </c>
      <c r="C21" s="100">
        <f>'①-2実績記録票 (2枚目)'!C32</f>
        <v>0</v>
      </c>
      <c r="D21" s="105">
        <f>'①-2実績記録票 (2枚目)'!AK32</f>
        <v>0</v>
      </c>
      <c r="E21" s="106">
        <f t="shared" si="6"/>
        <v>0</v>
      </c>
      <c r="F21" s="105">
        <f>'①-2実績記録票 (2枚目)'!AK33</f>
        <v>0</v>
      </c>
      <c r="G21" s="106">
        <f t="shared" si="7"/>
        <v>0</v>
      </c>
      <c r="H21" s="105">
        <f>'①-2実績記録票 (2枚目)'!AK34</f>
        <v>0</v>
      </c>
      <c r="I21" s="106">
        <f t="shared" si="8"/>
        <v>0</v>
      </c>
      <c r="J21" s="40">
        <f>'①-2実績記録票 (2枚目)'!AK35</f>
        <v>0</v>
      </c>
      <c r="K21" s="40">
        <f t="shared" si="5"/>
        <v>0</v>
      </c>
      <c r="L21" s="40">
        <f>IF('①-2実績記録票 (2枚目)'!AM32="○",1000,0)</f>
        <v>0</v>
      </c>
      <c r="M21" s="106">
        <f t="shared" si="0"/>
        <v>0</v>
      </c>
      <c r="N21" s="40">
        <f>M21-'①-2実績記録票 (2枚目)'!AN32</f>
        <v>0</v>
      </c>
      <c r="O21" s="106">
        <f t="shared" si="9"/>
        <v>0</v>
      </c>
      <c r="P21" s="31"/>
    </row>
    <row r="22" spans="1:16" ht="24.95" customHeight="1" x14ac:dyDescent="0.15">
      <c r="A22" s="31">
        <v>16</v>
      </c>
      <c r="B22" s="100">
        <f>'①-2実績記録票 (2枚目)'!B36</f>
        <v>0</v>
      </c>
      <c r="C22" s="100">
        <f>'①-2実績記録票 (2枚目)'!C36</f>
        <v>0</v>
      </c>
      <c r="D22" s="105">
        <f>'①-2実績記録票 (2枚目)'!AK36</f>
        <v>0</v>
      </c>
      <c r="E22" s="106">
        <f t="shared" si="1"/>
        <v>0</v>
      </c>
      <c r="F22" s="105">
        <f>'①-2実績記録票 (2枚目)'!AK37</f>
        <v>0</v>
      </c>
      <c r="G22" s="106">
        <f t="shared" si="2"/>
        <v>0</v>
      </c>
      <c r="H22" s="105">
        <f>'①-2実績記録票 (2枚目)'!AK38</f>
        <v>0</v>
      </c>
      <c r="I22" s="106">
        <f t="shared" si="3"/>
        <v>0</v>
      </c>
      <c r="J22" s="40">
        <f>'①-2実績記録票 (2枚目)'!AK39</f>
        <v>0</v>
      </c>
      <c r="K22" s="40">
        <f t="shared" si="5"/>
        <v>0</v>
      </c>
      <c r="L22" s="40">
        <f>IF('①-2実績記録票 (2枚目)'!AM36="○",1000,0)</f>
        <v>0</v>
      </c>
      <c r="M22" s="106">
        <f t="shared" si="0"/>
        <v>0</v>
      </c>
      <c r="N22" s="40">
        <f>M22-'①-2実績記録票 (2枚目)'!AN36</f>
        <v>0</v>
      </c>
      <c r="O22" s="106">
        <f>M22-N22</f>
        <v>0</v>
      </c>
      <c r="P22" s="31"/>
    </row>
    <row r="23" spans="1:16" ht="24.95" customHeight="1" x14ac:dyDescent="0.15">
      <c r="A23" s="31">
        <v>17</v>
      </c>
      <c r="B23" s="100">
        <f>'①-2実績記録票 (2枚目)'!B40</f>
        <v>0</v>
      </c>
      <c r="C23" s="100">
        <f>'①-2実績記録票 (2枚目)'!C40</f>
        <v>0</v>
      </c>
      <c r="D23" s="105">
        <f>'①-2実績記録票 (2枚目)'!AK40</f>
        <v>0</v>
      </c>
      <c r="E23" s="106">
        <f t="shared" si="1"/>
        <v>0</v>
      </c>
      <c r="F23" s="105">
        <f>'①-2実績記録票 (2枚目)'!AK41</f>
        <v>0</v>
      </c>
      <c r="G23" s="106">
        <f t="shared" si="2"/>
        <v>0</v>
      </c>
      <c r="H23" s="105">
        <f>'①-2実績記録票 (2枚目)'!AK42</f>
        <v>0</v>
      </c>
      <c r="I23" s="106">
        <f t="shared" si="3"/>
        <v>0</v>
      </c>
      <c r="J23" s="40">
        <f>'①-2実績記録票 (2枚目)'!AK43</f>
        <v>0</v>
      </c>
      <c r="K23" s="40">
        <f t="shared" si="5"/>
        <v>0</v>
      </c>
      <c r="L23" s="40">
        <f>IF('①-2実績記録票 (2枚目)'!AM40="○",1000,0)</f>
        <v>0</v>
      </c>
      <c r="M23" s="106">
        <f t="shared" si="0"/>
        <v>0</v>
      </c>
      <c r="N23" s="40">
        <f>M23-'①-2実績記録票 (2枚目)'!AN40</f>
        <v>0</v>
      </c>
      <c r="O23" s="106">
        <f t="shared" si="4"/>
        <v>0</v>
      </c>
      <c r="P23" s="31"/>
    </row>
    <row r="24" spans="1:16" ht="24.95" customHeight="1" x14ac:dyDescent="0.15">
      <c r="A24" s="31">
        <v>18</v>
      </c>
      <c r="B24" s="100">
        <f>'①-2実績記録票 (2枚目)'!B44</f>
        <v>0</v>
      </c>
      <c r="C24" s="100">
        <f>'①-2実績記録票 (2枚目)'!C44</f>
        <v>0</v>
      </c>
      <c r="D24" s="105">
        <f>'①-2実績記録票 (2枚目)'!AK44</f>
        <v>0</v>
      </c>
      <c r="E24" s="106">
        <f t="shared" si="1"/>
        <v>0</v>
      </c>
      <c r="F24" s="105">
        <f>'①-2実績記録票 (2枚目)'!AK45</f>
        <v>0</v>
      </c>
      <c r="G24" s="106">
        <f t="shared" si="2"/>
        <v>0</v>
      </c>
      <c r="H24" s="105">
        <f>'①-2実績記録票 (2枚目)'!AK46</f>
        <v>0</v>
      </c>
      <c r="I24" s="106">
        <f t="shared" si="3"/>
        <v>0</v>
      </c>
      <c r="J24" s="40">
        <f>'①-2実績記録票 (2枚目)'!AK47</f>
        <v>0</v>
      </c>
      <c r="K24" s="40">
        <f t="shared" si="5"/>
        <v>0</v>
      </c>
      <c r="L24" s="40">
        <f>IF('①-2実績記録票 (2枚目)'!AM44="○",1000,0)</f>
        <v>0</v>
      </c>
      <c r="M24" s="106">
        <f t="shared" si="0"/>
        <v>0</v>
      </c>
      <c r="N24" s="40">
        <f>M24-'①-2実績記録票 (2枚目)'!AN44</f>
        <v>0</v>
      </c>
      <c r="O24" s="106">
        <f t="shared" si="4"/>
        <v>0</v>
      </c>
      <c r="P24" s="31"/>
    </row>
    <row r="25" spans="1:16" ht="24.95" customHeight="1" x14ac:dyDescent="0.15">
      <c r="A25" s="31">
        <v>19</v>
      </c>
      <c r="B25" s="100">
        <f>'①-2実績記録票 (2枚目)'!B48</f>
        <v>0</v>
      </c>
      <c r="C25" s="100">
        <f>'①-2実績記録票 (2枚目)'!C48</f>
        <v>0</v>
      </c>
      <c r="D25" s="105">
        <f>'①-2実績記録票 (2枚目)'!AK48</f>
        <v>0</v>
      </c>
      <c r="E25" s="106">
        <f t="shared" si="1"/>
        <v>0</v>
      </c>
      <c r="F25" s="105">
        <f>'①-2実績記録票 (2枚目)'!AK49</f>
        <v>0</v>
      </c>
      <c r="G25" s="106">
        <f t="shared" si="2"/>
        <v>0</v>
      </c>
      <c r="H25" s="105">
        <f>'①-2実績記録票 (2枚目)'!AK50</f>
        <v>0</v>
      </c>
      <c r="I25" s="106">
        <f t="shared" si="3"/>
        <v>0</v>
      </c>
      <c r="J25" s="40">
        <f>'①-2実績記録票 (2枚目)'!AK51</f>
        <v>0</v>
      </c>
      <c r="K25" s="40">
        <f t="shared" si="5"/>
        <v>0</v>
      </c>
      <c r="L25" s="40">
        <f>IF('①-2実績記録票 (2枚目)'!AM48="○",1000,0)</f>
        <v>0</v>
      </c>
      <c r="M25" s="106">
        <f t="shared" si="0"/>
        <v>0</v>
      </c>
      <c r="N25" s="40">
        <f>M25-'①-2実績記録票 (2枚目)'!AN48</f>
        <v>0</v>
      </c>
      <c r="O25" s="106">
        <f t="shared" si="4"/>
        <v>0</v>
      </c>
      <c r="P25" s="31"/>
    </row>
    <row r="26" spans="1:16" ht="24.95" customHeight="1" x14ac:dyDescent="0.15">
      <c r="A26" s="31">
        <v>20</v>
      </c>
      <c r="B26" s="100">
        <f>'①-2実績記録票 (2枚目)'!B52</f>
        <v>0</v>
      </c>
      <c r="C26" s="100">
        <f>'①-2実績記録票 (2枚目)'!C52</f>
        <v>0</v>
      </c>
      <c r="D26" s="105">
        <f>'①-2実績記録票 (2枚目)'!AK52</f>
        <v>0</v>
      </c>
      <c r="E26" s="106">
        <f t="shared" si="1"/>
        <v>0</v>
      </c>
      <c r="F26" s="105">
        <f>'①-2実績記録票 (2枚目)'!AK53</f>
        <v>0</v>
      </c>
      <c r="G26" s="106">
        <f t="shared" si="2"/>
        <v>0</v>
      </c>
      <c r="H26" s="105">
        <f>'①-2実績記録票 (2枚目)'!AK54</f>
        <v>0</v>
      </c>
      <c r="I26" s="106">
        <f t="shared" si="3"/>
        <v>0</v>
      </c>
      <c r="J26" s="40">
        <f>'①-2実績記録票 (2枚目)'!AK55</f>
        <v>0</v>
      </c>
      <c r="K26" s="40">
        <f t="shared" si="5"/>
        <v>0</v>
      </c>
      <c r="L26" s="40">
        <f>IF('①-2実績記録票 (2枚目)'!AM52="○",1000,0)</f>
        <v>0</v>
      </c>
      <c r="M26" s="106">
        <f t="shared" si="0"/>
        <v>0</v>
      </c>
      <c r="N26" s="40">
        <f>M26-'①-2実績記録票 (2枚目)'!AN52</f>
        <v>0</v>
      </c>
      <c r="O26" s="106">
        <f t="shared" si="4"/>
        <v>0</v>
      </c>
      <c r="P26" s="31"/>
    </row>
    <row r="27" spans="1:16" ht="24.95" customHeight="1" x14ac:dyDescent="0.15">
      <c r="A27" s="33" t="s">
        <v>3</v>
      </c>
      <c r="B27" s="34">
        <f>COUNTA(①実績記録票!B16:B54)+COUNTA('①-2実績記録票 (2枚目)'!B16:B54)</f>
        <v>0</v>
      </c>
      <c r="C27" s="35"/>
      <c r="D27" s="105">
        <f>SUM(D7:D26)</f>
        <v>0</v>
      </c>
      <c r="E27" s="106">
        <f t="shared" ref="E27:N27" si="10">SUM(E7:E26)</f>
        <v>0</v>
      </c>
      <c r="F27" s="106">
        <f t="shared" si="10"/>
        <v>0</v>
      </c>
      <c r="G27" s="106">
        <f>SUM(G7:G26)</f>
        <v>0</v>
      </c>
      <c r="H27" s="106">
        <f t="shared" si="10"/>
        <v>0</v>
      </c>
      <c r="I27" s="106">
        <f t="shared" si="10"/>
        <v>0</v>
      </c>
      <c r="J27" s="40">
        <f>SUM(J7:J26)</f>
        <v>0</v>
      </c>
      <c r="K27" s="106">
        <f>SUM(K7:K26)</f>
        <v>0</v>
      </c>
      <c r="L27" s="106">
        <f>SUM(L7:L26)</f>
        <v>0</v>
      </c>
      <c r="M27" s="106">
        <f>SUM(M7:M26)</f>
        <v>0</v>
      </c>
      <c r="N27" s="106">
        <f t="shared" si="10"/>
        <v>0</v>
      </c>
      <c r="O27" s="106">
        <f>SUM(O7:O26)</f>
        <v>0</v>
      </c>
      <c r="P27" s="31"/>
    </row>
    <row r="28" spans="1:16" ht="24.95" customHeight="1" x14ac:dyDescent="0.15">
      <c r="A28" s="36"/>
      <c r="B28" s="36"/>
      <c r="C28" s="36"/>
      <c r="D28" s="37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</row>
    <row r="29" spans="1:16" ht="19.5" customHeight="1" x14ac:dyDescent="0.15">
      <c r="C29" s="71"/>
      <c r="D29" s="71"/>
      <c r="E29" s="71"/>
      <c r="F29" s="71"/>
      <c r="G29" s="71"/>
    </row>
    <row r="30" spans="1:16" ht="18.75" x14ac:dyDescent="0.15">
      <c r="C30" s="72">
        <f ca="1">①実績記録票!AF1</f>
        <v>4</v>
      </c>
      <c r="D30" s="220" t="s">
        <v>42</v>
      </c>
      <c r="E30" s="220"/>
      <c r="F30" s="221">
        <f>O27</f>
        <v>0</v>
      </c>
      <c r="G30" s="221"/>
      <c r="H30" s="58" t="s">
        <v>47</v>
      </c>
      <c r="I30" s="8"/>
      <c r="J30" s="8"/>
      <c r="K30" s="8"/>
      <c r="L30" s="8"/>
    </row>
  </sheetData>
  <mergeCells count="14">
    <mergeCell ref="P5:P6"/>
    <mergeCell ref="D30:E30"/>
    <mergeCell ref="F30:G30"/>
    <mergeCell ref="L3:O3"/>
    <mergeCell ref="A5:A6"/>
    <mergeCell ref="B5:B6"/>
    <mergeCell ref="C5:C6"/>
    <mergeCell ref="D5:E5"/>
    <mergeCell ref="F5:G5"/>
    <mergeCell ref="H5:I5"/>
    <mergeCell ref="M5:M6"/>
    <mergeCell ref="N5:N6"/>
    <mergeCell ref="O5:O6"/>
    <mergeCell ref="J5:K5"/>
  </mergeCells>
  <phoneticPr fontId="1"/>
  <printOptions horizontalCentered="1"/>
  <pageMargins left="0.51181102362204722" right="0.51181102362204722" top="0.74803149606299213" bottom="0.74803149606299213" header="0.31496062992125984" footer="0.3149606299212598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1"/>
  <sheetViews>
    <sheetView view="pageBreakPreview" zoomScale="60" zoomScaleNormal="100" workbookViewId="0">
      <selection activeCell="G17" sqref="G17"/>
    </sheetView>
  </sheetViews>
  <sheetFormatPr defaultRowHeight="14.25" x14ac:dyDescent="0.15"/>
  <cols>
    <col min="1" max="1" width="20.625" style="43" customWidth="1"/>
    <col min="2" max="2" width="21" style="43" bestFit="1" customWidth="1"/>
    <col min="3" max="12" width="5.625" style="43" customWidth="1"/>
    <col min="13" max="16384" width="9" style="43"/>
  </cols>
  <sheetData>
    <row r="1" spans="1:12" ht="24" x14ac:dyDescent="0.15">
      <c r="A1" s="232" t="s">
        <v>70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</row>
    <row r="2" spans="1:12" s="45" customFormat="1" ht="17.25" x14ac:dyDescent="0.15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2" s="45" customFormat="1" ht="17.25" x14ac:dyDescent="0.15"/>
    <row r="4" spans="1:12" s="45" customFormat="1" ht="17.25" x14ac:dyDescent="0.15">
      <c r="A4" s="45" t="s">
        <v>92</v>
      </c>
    </row>
    <row r="5" spans="1:12" s="45" customFormat="1" ht="17.25" x14ac:dyDescent="0.15"/>
    <row r="6" spans="1:12" s="45" customFormat="1" ht="17.25" x14ac:dyDescent="0.15"/>
    <row r="7" spans="1:12" s="45" customFormat="1" ht="17.25" x14ac:dyDescent="0.15"/>
    <row r="8" spans="1:12" s="45" customFormat="1" ht="24" x14ac:dyDescent="0.15">
      <c r="B8" s="73" t="s">
        <v>108</v>
      </c>
      <c r="C8" s="68">
        <f>①実績記録票!AC1</f>
        <v>2</v>
      </c>
      <c r="D8" s="69" t="s">
        <v>48</v>
      </c>
      <c r="E8" s="68">
        <f ca="1">①実績記録票!AF1</f>
        <v>4</v>
      </c>
      <c r="F8" s="69" t="s">
        <v>51</v>
      </c>
      <c r="G8" s="74"/>
      <c r="H8" s="77"/>
    </row>
    <row r="9" spans="1:12" s="45" customFormat="1" ht="30" customHeight="1" thickBot="1" x14ac:dyDescent="0.2">
      <c r="B9" s="75"/>
      <c r="C9" s="46"/>
      <c r="D9" s="67"/>
      <c r="E9" s="46"/>
      <c r="F9" s="67"/>
      <c r="G9" s="76"/>
      <c r="H9" s="77"/>
    </row>
    <row r="10" spans="1:12" s="45" customFormat="1" ht="45" customHeight="1" thickBot="1" x14ac:dyDescent="0.2">
      <c r="B10" s="84" t="s">
        <v>52</v>
      </c>
      <c r="C10" s="233">
        <f>②明細書!F30</f>
        <v>0</v>
      </c>
      <c r="D10" s="233"/>
      <c r="E10" s="233"/>
      <c r="F10" s="233"/>
      <c r="G10" s="234" t="s">
        <v>12</v>
      </c>
      <c r="H10" s="235"/>
    </row>
    <row r="11" spans="1:12" s="45" customFormat="1" ht="18.75" x14ac:dyDescent="0.15">
      <c r="B11" s="47"/>
      <c r="C11" s="48"/>
      <c r="D11" s="48"/>
      <c r="E11" s="48"/>
      <c r="F11" s="49"/>
      <c r="G11" s="47"/>
      <c r="H11" s="47"/>
    </row>
    <row r="12" spans="1:12" s="45" customFormat="1" ht="17.25" x14ac:dyDescent="0.15">
      <c r="F12" s="50"/>
    </row>
    <row r="13" spans="1:12" s="45" customFormat="1" ht="17.25" x14ac:dyDescent="0.15">
      <c r="A13" s="236" t="s">
        <v>53</v>
      </c>
      <c r="B13" s="236"/>
      <c r="C13" s="236"/>
      <c r="D13" s="236"/>
      <c r="E13" s="236"/>
      <c r="F13" s="236"/>
      <c r="G13" s="236"/>
      <c r="H13" s="236"/>
      <c r="I13" s="236"/>
      <c r="J13" s="236"/>
      <c r="K13" s="236"/>
      <c r="L13" s="236"/>
    </row>
    <row r="14" spans="1:12" s="45" customFormat="1" ht="17.25" x14ac:dyDescent="0.15">
      <c r="A14" s="66"/>
      <c r="B14" s="66"/>
      <c r="C14" s="66"/>
      <c r="D14" s="66"/>
      <c r="E14" s="66"/>
      <c r="F14" s="66"/>
      <c r="G14" s="66"/>
      <c r="H14" s="66"/>
      <c r="I14" s="66"/>
      <c r="J14" s="66"/>
      <c r="K14" s="66"/>
      <c r="L14" s="66"/>
    </row>
    <row r="15" spans="1:12" s="45" customFormat="1" ht="17.25" x14ac:dyDescent="0.15">
      <c r="A15" s="51"/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</row>
    <row r="16" spans="1:12" s="45" customFormat="1" ht="18.75" x14ac:dyDescent="0.15">
      <c r="F16" s="85" t="s">
        <v>108</v>
      </c>
      <c r="G16" s="86">
        <v>2</v>
      </c>
      <c r="H16" s="87" t="s">
        <v>48</v>
      </c>
      <c r="I16" s="86"/>
      <c r="J16" s="87" t="s">
        <v>88</v>
      </c>
      <c r="K16" s="86"/>
      <c r="L16" s="88" t="s">
        <v>89</v>
      </c>
    </row>
    <row r="17" spans="1:12" s="45" customFormat="1" ht="17.25" x14ac:dyDescent="0.15">
      <c r="G17" s="52"/>
      <c r="H17" s="52"/>
      <c r="I17" s="52"/>
      <c r="J17" s="52"/>
      <c r="K17" s="52"/>
      <c r="L17" s="52"/>
    </row>
    <row r="18" spans="1:12" s="45" customFormat="1" ht="17.25" x14ac:dyDescent="0.15">
      <c r="G18" s="52"/>
      <c r="H18" s="52"/>
      <c r="I18" s="52"/>
      <c r="J18" s="52"/>
      <c r="K18" s="52"/>
      <c r="L18" s="52"/>
    </row>
    <row r="19" spans="1:12" s="45" customFormat="1" ht="17.25" x14ac:dyDescent="0.15"/>
    <row r="20" spans="1:12" ht="31.5" customHeight="1" x14ac:dyDescent="0.15">
      <c r="A20" s="231" t="s">
        <v>54</v>
      </c>
      <c r="B20" s="231"/>
      <c r="C20" s="53"/>
      <c r="D20" s="53"/>
      <c r="E20" s="53"/>
      <c r="F20" s="53"/>
      <c r="G20" s="53"/>
      <c r="H20" s="53"/>
      <c r="I20" s="53"/>
      <c r="J20" s="53"/>
      <c r="K20" s="53"/>
      <c r="L20" s="53"/>
    </row>
    <row r="21" spans="1:12" ht="21.75" customHeight="1" x14ac:dyDescent="0.15">
      <c r="A21" s="231" t="s">
        <v>55</v>
      </c>
      <c r="B21" s="237" t="s">
        <v>56</v>
      </c>
      <c r="C21" s="54" t="s">
        <v>57</v>
      </c>
      <c r="D21" s="238"/>
      <c r="E21" s="238"/>
      <c r="F21" s="238"/>
      <c r="G21" s="238"/>
      <c r="H21" s="238"/>
      <c r="I21" s="238"/>
      <c r="J21" s="238"/>
      <c r="K21" s="238"/>
      <c r="L21" s="239"/>
    </row>
    <row r="22" spans="1:12" ht="48" customHeight="1" x14ac:dyDescent="0.15">
      <c r="A22" s="231"/>
      <c r="B22" s="237"/>
      <c r="C22" s="240"/>
      <c r="D22" s="241"/>
      <c r="E22" s="241"/>
      <c r="F22" s="241"/>
      <c r="G22" s="241"/>
      <c r="H22" s="241"/>
      <c r="I22" s="241"/>
      <c r="J22" s="241"/>
      <c r="K22" s="241"/>
      <c r="L22" s="242"/>
    </row>
    <row r="23" spans="1:12" ht="36.75" customHeight="1" x14ac:dyDescent="0.15">
      <c r="A23" s="231"/>
      <c r="B23" s="55" t="s">
        <v>58</v>
      </c>
      <c r="C23" s="240"/>
      <c r="D23" s="241"/>
      <c r="E23" s="241"/>
      <c r="F23" s="241"/>
      <c r="G23" s="241"/>
      <c r="H23" s="241"/>
      <c r="I23" s="241"/>
      <c r="J23" s="241"/>
      <c r="K23" s="241"/>
      <c r="L23" s="242"/>
    </row>
    <row r="24" spans="1:12" ht="84" customHeight="1" x14ac:dyDescent="0.15">
      <c r="A24" s="231"/>
      <c r="B24" s="56" t="s">
        <v>59</v>
      </c>
      <c r="C24" s="243"/>
      <c r="D24" s="244"/>
      <c r="E24" s="244"/>
      <c r="F24" s="244"/>
      <c r="G24" s="244"/>
      <c r="H24" s="244"/>
      <c r="I24" s="244"/>
      <c r="J24" s="244"/>
      <c r="K24" s="245" t="s">
        <v>60</v>
      </c>
      <c r="L24" s="246"/>
    </row>
    <row r="25" spans="1:12" ht="63" customHeight="1" x14ac:dyDescent="0.15">
      <c r="A25" s="231"/>
      <c r="B25" s="56" t="s">
        <v>61</v>
      </c>
      <c r="C25" s="237"/>
      <c r="D25" s="245"/>
      <c r="E25" s="245"/>
      <c r="F25" s="245"/>
      <c r="G25" s="245"/>
      <c r="H25" s="245"/>
      <c r="I25" s="245"/>
      <c r="J25" s="245"/>
      <c r="K25" s="245"/>
      <c r="L25" s="246"/>
    </row>
    <row r="26" spans="1:12" ht="31.5" customHeight="1" x14ac:dyDescent="0.15">
      <c r="A26" s="231" t="s">
        <v>62</v>
      </c>
      <c r="B26" s="56" t="s">
        <v>63</v>
      </c>
      <c r="C26" s="237"/>
      <c r="D26" s="245"/>
      <c r="E26" s="245"/>
      <c r="F26" s="245"/>
      <c r="G26" s="245"/>
      <c r="H26" s="245"/>
      <c r="I26" s="245"/>
      <c r="J26" s="245"/>
      <c r="K26" s="245"/>
      <c r="L26" s="246"/>
    </row>
    <row r="27" spans="1:12" ht="31.5" customHeight="1" x14ac:dyDescent="0.15">
      <c r="A27" s="231"/>
      <c r="B27" s="57" t="s">
        <v>64</v>
      </c>
      <c r="C27" s="247"/>
      <c r="D27" s="248"/>
      <c r="E27" s="248"/>
      <c r="F27" s="248"/>
      <c r="G27" s="248"/>
      <c r="H27" s="248"/>
      <c r="I27" s="248"/>
      <c r="J27" s="248"/>
      <c r="K27" s="248"/>
      <c r="L27" s="249"/>
    </row>
    <row r="28" spans="1:12" ht="21" customHeight="1" x14ac:dyDescent="0.15">
      <c r="A28" s="231"/>
      <c r="B28" s="57" t="s">
        <v>65</v>
      </c>
      <c r="C28" s="247" t="s">
        <v>66</v>
      </c>
      <c r="D28" s="248"/>
      <c r="E28" s="248"/>
      <c r="F28" s="248"/>
      <c r="G28" s="248"/>
      <c r="H28" s="248"/>
      <c r="I28" s="248"/>
      <c r="J28" s="248"/>
      <c r="K28" s="248"/>
      <c r="L28" s="249"/>
    </row>
    <row r="29" spans="1:12" ht="42" customHeight="1" x14ac:dyDescent="0.15">
      <c r="A29" s="231"/>
      <c r="B29" s="57" t="s">
        <v>67</v>
      </c>
      <c r="C29" s="247"/>
      <c r="D29" s="248"/>
      <c r="E29" s="248"/>
      <c r="F29" s="248"/>
      <c r="G29" s="248"/>
      <c r="H29" s="248"/>
      <c r="I29" s="248"/>
      <c r="J29" s="248"/>
      <c r="K29" s="248"/>
      <c r="L29" s="249"/>
    </row>
    <row r="30" spans="1:12" ht="21" customHeight="1" x14ac:dyDescent="0.15">
      <c r="A30" s="231"/>
      <c r="B30" s="57" t="s">
        <v>68</v>
      </c>
      <c r="C30" s="247"/>
      <c r="D30" s="248"/>
      <c r="E30" s="248"/>
      <c r="F30" s="248"/>
      <c r="G30" s="248"/>
      <c r="H30" s="248"/>
      <c r="I30" s="248"/>
      <c r="J30" s="248"/>
      <c r="K30" s="248"/>
      <c r="L30" s="249"/>
    </row>
    <row r="31" spans="1:12" ht="63" customHeight="1" x14ac:dyDescent="0.15">
      <c r="A31" s="231"/>
      <c r="B31" s="57" t="s">
        <v>69</v>
      </c>
      <c r="C31" s="247"/>
      <c r="D31" s="248"/>
      <c r="E31" s="248"/>
      <c r="F31" s="248"/>
      <c r="G31" s="248"/>
      <c r="H31" s="248"/>
      <c r="I31" s="248"/>
      <c r="J31" s="248"/>
      <c r="K31" s="248"/>
      <c r="L31" s="249"/>
    </row>
  </sheetData>
  <mergeCells count="20">
    <mergeCell ref="A26:A31"/>
    <mergeCell ref="C26:L26"/>
    <mergeCell ref="C27:L27"/>
    <mergeCell ref="C28:L28"/>
    <mergeCell ref="C29:L29"/>
    <mergeCell ref="C30:L30"/>
    <mergeCell ref="C31:L31"/>
    <mergeCell ref="A21:A25"/>
    <mergeCell ref="B21:B22"/>
    <mergeCell ref="D21:L21"/>
    <mergeCell ref="C22:L22"/>
    <mergeCell ref="C23:L23"/>
    <mergeCell ref="C24:J24"/>
    <mergeCell ref="K24:L24"/>
    <mergeCell ref="C25:L25"/>
    <mergeCell ref="A20:B20"/>
    <mergeCell ref="A1:L1"/>
    <mergeCell ref="C10:F10"/>
    <mergeCell ref="G10:H10"/>
    <mergeCell ref="A13:L13"/>
  </mergeCells>
  <phoneticPr fontId="1"/>
  <dataValidations count="1">
    <dataValidation type="list" allowBlank="1" showInputMessage="1" showErrorMessage="1" sqref="C28:L28">
      <formula1>"普通,当座"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58"/>
  <sheetViews>
    <sheetView showZeros="0" view="pageBreakPreview" zoomScale="60" zoomScaleNormal="100" workbookViewId="0">
      <selection activeCell="AF7" sqref="AF7"/>
    </sheetView>
  </sheetViews>
  <sheetFormatPr defaultRowHeight="13.5" x14ac:dyDescent="0.15"/>
  <cols>
    <col min="1" max="1" width="3.5" bestFit="1" customWidth="1"/>
    <col min="2" max="2" width="16.5" customWidth="1"/>
    <col min="3" max="3" width="11.75" customWidth="1"/>
    <col min="4" max="4" width="4.25" hidden="1" customWidth="1"/>
    <col min="5" max="5" width="10.125" bestFit="1" customWidth="1"/>
    <col min="6" max="36" width="4.625" customWidth="1"/>
    <col min="37" max="37" width="5.5" customWidth="1"/>
    <col min="38" max="38" width="13.125" customWidth="1"/>
    <col min="39" max="39" width="10.75" bestFit="1" customWidth="1"/>
    <col min="40" max="40" width="15.625" customWidth="1"/>
    <col min="41" max="42" width="5.625" customWidth="1"/>
  </cols>
  <sheetData>
    <row r="1" spans="1:42" ht="21" x14ac:dyDescent="0.15">
      <c r="A1" s="41"/>
      <c r="B1" s="41"/>
      <c r="C1" s="41"/>
      <c r="D1" s="41"/>
      <c r="E1" s="41"/>
      <c r="F1" s="41"/>
      <c r="G1" s="41"/>
      <c r="H1" s="41"/>
      <c r="I1" s="41"/>
      <c r="J1" s="41"/>
      <c r="K1" s="192" t="s">
        <v>50</v>
      </c>
      <c r="L1" s="192"/>
      <c r="M1" s="192"/>
      <c r="N1" s="192"/>
      <c r="O1" s="192"/>
      <c r="P1" s="192"/>
      <c r="Q1" s="192"/>
      <c r="R1" s="192"/>
      <c r="S1" s="192"/>
      <c r="T1" s="192"/>
      <c r="U1" s="192"/>
      <c r="V1" s="192"/>
      <c r="W1" s="192"/>
      <c r="X1" s="192"/>
      <c r="Y1" s="192"/>
      <c r="Z1" s="192" t="s">
        <v>109</v>
      </c>
      <c r="AA1" s="192"/>
      <c r="AB1" s="192"/>
      <c r="AC1" s="200">
        <v>2</v>
      </c>
      <c r="AD1" s="200"/>
      <c r="AE1" s="41" t="s">
        <v>48</v>
      </c>
      <c r="AF1" s="201">
        <f ca="1">IF(MONTH(TODAY())=1,12,MONTH(TODAY())-1)</f>
        <v>4</v>
      </c>
      <c r="AG1" s="201"/>
      <c r="AH1" s="41" t="s">
        <v>49</v>
      </c>
      <c r="AI1" s="41"/>
      <c r="AJ1" s="41"/>
      <c r="AK1" s="41"/>
      <c r="AL1" s="41"/>
      <c r="AM1" s="41"/>
      <c r="AN1" s="41"/>
      <c r="AO1" s="25" t="s">
        <v>71</v>
      </c>
      <c r="AP1" s="25">
        <v>1</v>
      </c>
    </row>
    <row r="2" spans="1:42" ht="18.75" x14ac:dyDescent="0.1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</row>
    <row r="3" spans="1:42" ht="18.75" x14ac:dyDescent="0.15">
      <c r="A3" s="11"/>
      <c r="P3" s="4"/>
      <c r="Q3" s="4"/>
      <c r="R3" s="4"/>
      <c r="U3" s="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</row>
    <row r="4" spans="1:42" ht="18.75" x14ac:dyDescent="0.15">
      <c r="A4" s="11"/>
      <c r="B4" s="193" t="s">
        <v>6</v>
      </c>
      <c r="C4" s="193"/>
      <c r="D4" s="193"/>
      <c r="E4" s="193"/>
      <c r="F4" s="193"/>
      <c r="G4" s="193"/>
      <c r="H4" s="193"/>
      <c r="I4" s="193"/>
      <c r="J4" s="193"/>
      <c r="K4" s="193"/>
      <c r="L4" s="193"/>
      <c r="M4" s="193"/>
      <c r="N4" s="193"/>
      <c r="O4" s="193"/>
      <c r="P4" s="193"/>
      <c r="Q4" s="193"/>
      <c r="R4" s="193"/>
      <c r="S4" s="193"/>
      <c r="T4" s="193"/>
      <c r="U4" s="193"/>
      <c r="V4" s="193"/>
      <c r="W4" s="193"/>
      <c r="X4" s="193"/>
      <c r="Y4" s="193"/>
      <c r="AB4" s="7"/>
      <c r="AC4" s="2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</row>
    <row r="5" spans="1:42" ht="18.75" x14ac:dyDescent="0.15">
      <c r="A5" s="11"/>
      <c r="B5" s="206"/>
      <c r="C5" s="206"/>
      <c r="D5" s="206"/>
      <c r="E5" s="206"/>
      <c r="F5" s="210" t="s">
        <v>24</v>
      </c>
      <c r="G5" s="210"/>
      <c r="H5" s="210"/>
      <c r="I5" s="210"/>
      <c r="J5" s="210"/>
      <c r="K5" s="193" t="s">
        <v>10</v>
      </c>
      <c r="L5" s="193"/>
      <c r="M5" s="193"/>
      <c r="N5" s="193"/>
      <c r="O5" s="193"/>
      <c r="P5" s="193"/>
      <c r="Q5" s="193"/>
      <c r="R5" s="193"/>
      <c r="S5" s="193"/>
      <c r="T5" s="193"/>
      <c r="U5" s="193"/>
      <c r="V5" s="193"/>
      <c r="W5" s="193"/>
      <c r="X5" s="193"/>
      <c r="Y5" s="193"/>
    </row>
    <row r="6" spans="1:42" s="6" customFormat="1" ht="17.25" customHeight="1" x14ac:dyDescent="0.15">
      <c r="A6" s="5"/>
      <c r="B6" s="206"/>
      <c r="C6" s="206"/>
      <c r="D6" s="206"/>
      <c r="E6" s="206"/>
      <c r="F6" s="210"/>
      <c r="G6" s="210"/>
      <c r="H6" s="210"/>
      <c r="I6" s="210"/>
      <c r="J6" s="210"/>
      <c r="K6" s="193" t="s">
        <v>8</v>
      </c>
      <c r="L6" s="193"/>
      <c r="M6" s="193"/>
      <c r="N6" s="193"/>
      <c r="O6" s="193"/>
      <c r="P6" s="193" t="s">
        <v>9</v>
      </c>
      <c r="Q6" s="193"/>
      <c r="R6" s="193"/>
      <c r="S6" s="193"/>
      <c r="T6" s="193"/>
      <c r="U6" s="193" t="s">
        <v>25</v>
      </c>
      <c r="V6" s="193"/>
      <c r="W6" s="193"/>
      <c r="X6" s="193"/>
      <c r="Y6" s="193"/>
    </row>
    <row r="7" spans="1:42" s="6" customFormat="1" ht="17.25" customHeight="1" x14ac:dyDescent="0.15">
      <c r="A7" s="5"/>
      <c r="B7" s="193" t="s">
        <v>4</v>
      </c>
      <c r="C7" s="211" t="s">
        <v>22</v>
      </c>
      <c r="D7" s="212"/>
      <c r="E7" s="213"/>
      <c r="F7" s="207" t="s">
        <v>28</v>
      </c>
      <c r="G7" s="208"/>
      <c r="H7" s="208"/>
      <c r="I7" s="208"/>
      <c r="J7" s="209"/>
      <c r="K7" s="207" t="s">
        <v>17</v>
      </c>
      <c r="L7" s="208"/>
      <c r="M7" s="208"/>
      <c r="N7" s="208"/>
      <c r="O7" s="209"/>
      <c r="P7" s="207" t="s">
        <v>18</v>
      </c>
      <c r="Q7" s="208"/>
      <c r="R7" s="208"/>
      <c r="S7" s="208"/>
      <c r="T7" s="209"/>
      <c r="U7" s="207" t="s">
        <v>31</v>
      </c>
      <c r="V7" s="208"/>
      <c r="W7" s="208"/>
      <c r="X7" s="208"/>
      <c r="Y7" s="209"/>
    </row>
    <row r="8" spans="1:42" s="6" customFormat="1" ht="17.25" customHeight="1" x14ac:dyDescent="0.15">
      <c r="A8" s="5"/>
      <c r="B8" s="193"/>
      <c r="C8" s="194" t="s">
        <v>21</v>
      </c>
      <c r="D8" s="195"/>
      <c r="E8" s="196"/>
      <c r="F8" s="202" t="s">
        <v>30</v>
      </c>
      <c r="G8" s="203"/>
      <c r="H8" s="203"/>
      <c r="I8" s="203"/>
      <c r="J8" s="204"/>
      <c r="K8" s="202" t="s">
        <v>19</v>
      </c>
      <c r="L8" s="203"/>
      <c r="M8" s="203"/>
      <c r="N8" s="203"/>
      <c r="O8" s="204"/>
      <c r="P8" s="202" t="s">
        <v>20</v>
      </c>
      <c r="Q8" s="203"/>
      <c r="R8" s="203"/>
      <c r="S8" s="203"/>
      <c r="T8" s="204"/>
      <c r="U8" s="202" t="s">
        <v>32</v>
      </c>
      <c r="V8" s="203"/>
      <c r="W8" s="203"/>
      <c r="X8" s="203"/>
      <c r="Y8" s="204"/>
    </row>
    <row r="9" spans="1:42" s="6" customFormat="1" ht="17.25" customHeight="1" x14ac:dyDescent="0.15">
      <c r="A9" s="5"/>
      <c r="B9" s="180" t="s">
        <v>27</v>
      </c>
      <c r="C9" s="194" t="s">
        <v>16</v>
      </c>
      <c r="D9" s="195"/>
      <c r="E9" s="196"/>
      <c r="F9" s="197" t="s">
        <v>28</v>
      </c>
      <c r="G9" s="198"/>
      <c r="H9" s="198"/>
      <c r="I9" s="198"/>
      <c r="J9" s="199"/>
      <c r="K9" s="197" t="s">
        <v>17</v>
      </c>
      <c r="L9" s="198"/>
      <c r="M9" s="198"/>
      <c r="N9" s="198"/>
      <c r="O9" s="199"/>
      <c r="P9" s="197" t="s">
        <v>18</v>
      </c>
      <c r="Q9" s="198"/>
      <c r="R9" s="198"/>
      <c r="S9" s="198"/>
      <c r="T9" s="199"/>
      <c r="U9" s="197" t="s">
        <v>31</v>
      </c>
      <c r="V9" s="198"/>
      <c r="W9" s="198"/>
      <c r="X9" s="198"/>
      <c r="Y9" s="199"/>
    </row>
    <row r="10" spans="1:42" s="6" customFormat="1" ht="17.25" customHeight="1" x14ac:dyDescent="0.15">
      <c r="A10" s="5"/>
      <c r="B10" s="181"/>
      <c r="C10" s="214" t="s">
        <v>15</v>
      </c>
      <c r="D10" s="215"/>
      <c r="E10" s="216"/>
      <c r="F10" s="183" t="s">
        <v>29</v>
      </c>
      <c r="G10" s="184"/>
      <c r="H10" s="184"/>
      <c r="I10" s="184"/>
      <c r="J10" s="185"/>
      <c r="K10" s="183" t="s">
        <v>5</v>
      </c>
      <c r="L10" s="184"/>
      <c r="M10" s="184"/>
      <c r="N10" s="184"/>
      <c r="O10" s="185"/>
      <c r="P10" s="183" t="s">
        <v>11</v>
      </c>
      <c r="Q10" s="184"/>
      <c r="R10" s="184"/>
      <c r="S10" s="184"/>
      <c r="T10" s="185"/>
      <c r="U10" s="183" t="s">
        <v>26</v>
      </c>
      <c r="V10" s="184"/>
      <c r="W10" s="184"/>
      <c r="X10" s="184"/>
      <c r="Y10" s="185"/>
      <c r="AB10" s="179" t="s">
        <v>33</v>
      </c>
      <c r="AC10" s="179"/>
      <c r="AD10" s="179"/>
      <c r="AE10" s="179"/>
      <c r="AF10" s="259" t="s">
        <v>102</v>
      </c>
      <c r="AG10" s="259"/>
      <c r="AH10" s="259"/>
      <c r="AI10" s="259"/>
      <c r="AJ10" s="259"/>
      <c r="AK10" s="259"/>
      <c r="AL10" s="259"/>
      <c r="AM10" s="259"/>
      <c r="AN10" s="259"/>
    </row>
    <row r="11" spans="1:42" s="6" customFormat="1" ht="17.25" customHeight="1" x14ac:dyDescent="0.15">
      <c r="A11" s="5"/>
      <c r="B11" s="182"/>
      <c r="C11" s="186" t="s">
        <v>93</v>
      </c>
      <c r="D11" s="187"/>
      <c r="E11" s="188"/>
      <c r="F11" s="189" t="s">
        <v>94</v>
      </c>
      <c r="G11" s="190"/>
      <c r="H11" s="190"/>
      <c r="I11" s="190"/>
      <c r="J11" s="191"/>
      <c r="K11" s="189" t="s">
        <v>95</v>
      </c>
      <c r="L11" s="190"/>
      <c r="M11" s="190"/>
      <c r="N11" s="190"/>
      <c r="O11" s="191"/>
      <c r="P11" s="189" t="s">
        <v>96</v>
      </c>
      <c r="Q11" s="190"/>
      <c r="R11" s="190"/>
      <c r="S11" s="190"/>
      <c r="T11" s="191"/>
      <c r="U11" s="189" t="s">
        <v>97</v>
      </c>
      <c r="V11" s="190"/>
      <c r="W11" s="190"/>
      <c r="X11" s="190"/>
      <c r="Y11" s="191"/>
      <c r="AB11" s="205"/>
      <c r="AC11" s="205"/>
      <c r="AD11" s="205"/>
      <c r="AE11" s="205"/>
      <c r="AF11" s="260"/>
      <c r="AG11" s="260"/>
      <c r="AH11" s="260"/>
      <c r="AI11" s="260"/>
      <c r="AJ11" s="260"/>
      <c r="AK11" s="260"/>
      <c r="AL11" s="260"/>
      <c r="AM11" s="260"/>
      <c r="AN11" s="260"/>
    </row>
    <row r="12" spans="1:42" s="6" customFormat="1" ht="17.25" customHeight="1" x14ac:dyDescent="0.15">
      <c r="A12" s="5"/>
      <c r="AB12" s="24"/>
      <c r="AC12" s="7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</row>
    <row r="13" spans="1:42" s="6" customFormat="1" ht="17.25" x14ac:dyDescent="0.15">
      <c r="A13" s="5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42" ht="14.25" thickBot="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42" ht="35.25" customHeight="1" thickBot="1" x14ac:dyDescent="0.2">
      <c r="A15" s="12" t="s">
        <v>0</v>
      </c>
      <c r="B15" s="12" t="s">
        <v>14</v>
      </c>
      <c r="C15" s="102" t="s">
        <v>7</v>
      </c>
      <c r="D15" s="70"/>
      <c r="E15" s="102"/>
      <c r="F15" s="89">
        <v>1</v>
      </c>
      <c r="G15" s="14">
        <v>2</v>
      </c>
      <c r="H15" s="89">
        <v>3</v>
      </c>
      <c r="I15" s="14">
        <v>4</v>
      </c>
      <c r="J15" s="89">
        <v>5</v>
      </c>
      <c r="K15" s="14">
        <v>6</v>
      </c>
      <c r="L15" s="89">
        <v>7</v>
      </c>
      <c r="M15" s="14">
        <v>8</v>
      </c>
      <c r="N15" s="89">
        <v>9</v>
      </c>
      <c r="O15" s="14">
        <v>10</v>
      </c>
      <c r="P15" s="89">
        <v>11</v>
      </c>
      <c r="Q15" s="14">
        <v>12</v>
      </c>
      <c r="R15" s="89">
        <v>13</v>
      </c>
      <c r="S15" s="14">
        <v>14</v>
      </c>
      <c r="T15" s="89">
        <v>15</v>
      </c>
      <c r="U15" s="14">
        <v>16</v>
      </c>
      <c r="V15" s="89">
        <v>17</v>
      </c>
      <c r="W15" s="14">
        <v>18</v>
      </c>
      <c r="X15" s="89">
        <v>19</v>
      </c>
      <c r="Y15" s="14">
        <v>20</v>
      </c>
      <c r="Z15" s="89">
        <v>21</v>
      </c>
      <c r="AA15" s="14">
        <v>22</v>
      </c>
      <c r="AB15" s="89">
        <v>23</v>
      </c>
      <c r="AC15" s="14">
        <v>24</v>
      </c>
      <c r="AD15" s="89">
        <v>25</v>
      </c>
      <c r="AE15" s="14">
        <v>26</v>
      </c>
      <c r="AF15" s="89">
        <v>27</v>
      </c>
      <c r="AG15" s="14">
        <v>28</v>
      </c>
      <c r="AH15" s="89">
        <v>29</v>
      </c>
      <c r="AI15" s="14">
        <v>30</v>
      </c>
      <c r="AJ15" s="89">
        <v>31</v>
      </c>
      <c r="AK15" s="13" t="s">
        <v>1</v>
      </c>
      <c r="AL15" s="21" t="s">
        <v>13</v>
      </c>
      <c r="AM15" s="22" t="s">
        <v>16</v>
      </c>
      <c r="AN15" s="18" t="s">
        <v>3</v>
      </c>
      <c r="AO15" s="217" t="s">
        <v>2</v>
      </c>
      <c r="AP15" s="218"/>
    </row>
    <row r="16" spans="1:42" ht="19.5" customHeight="1" x14ac:dyDescent="0.15">
      <c r="A16" s="160">
        <v>1</v>
      </c>
      <c r="B16" s="250" t="s">
        <v>99</v>
      </c>
      <c r="C16" s="250" t="s">
        <v>90</v>
      </c>
      <c r="D16" s="174">
        <f>IF(C16="1割",0.9,IF(C16="2割",0.8,IF(C16="3割",0.7,0)))</f>
        <v>0.8</v>
      </c>
      <c r="E16" s="17" t="s">
        <v>22</v>
      </c>
      <c r="F16" s="90"/>
      <c r="G16" s="16"/>
      <c r="H16" s="92"/>
      <c r="I16" s="62">
        <v>1</v>
      </c>
      <c r="J16" s="92"/>
      <c r="K16" s="16"/>
      <c r="L16" s="92"/>
      <c r="M16" s="16"/>
      <c r="N16" s="92"/>
      <c r="O16" s="16"/>
      <c r="P16" s="92"/>
      <c r="Q16" s="16"/>
      <c r="R16" s="92"/>
      <c r="S16" s="62">
        <v>1</v>
      </c>
      <c r="T16" s="92"/>
      <c r="U16" s="16"/>
      <c r="V16" s="92"/>
      <c r="W16" s="16"/>
      <c r="X16" s="92"/>
      <c r="Y16" s="16"/>
      <c r="Z16" s="92"/>
      <c r="AA16" s="16"/>
      <c r="AB16" s="92"/>
      <c r="AC16" s="62">
        <v>1</v>
      </c>
      <c r="AD16" s="92"/>
      <c r="AE16" s="16"/>
      <c r="AF16" s="92"/>
      <c r="AG16" s="16"/>
      <c r="AH16" s="92"/>
      <c r="AI16" s="16"/>
      <c r="AJ16" s="92"/>
      <c r="AK16" s="127">
        <f>COUNTA(F16:AJ16)</f>
        <v>3</v>
      </c>
      <c r="AL16" s="128">
        <f>AK16*1000*D16</f>
        <v>2400</v>
      </c>
      <c r="AM16" s="253" t="s">
        <v>72</v>
      </c>
      <c r="AN16" s="256">
        <f>AL16+AL17+AL18+AL19+IF(AM16="○",1000,0)*D16</f>
        <v>4880</v>
      </c>
      <c r="AO16" s="168"/>
      <c r="AP16" s="169"/>
    </row>
    <row r="17" spans="1:42" ht="19.5" customHeight="1" x14ac:dyDescent="0.15">
      <c r="A17" s="161"/>
      <c r="B17" s="251"/>
      <c r="C17" s="251"/>
      <c r="D17" s="175"/>
      <c r="E17" s="19" t="s">
        <v>23</v>
      </c>
      <c r="F17" s="91"/>
      <c r="G17" s="20"/>
      <c r="H17" s="93"/>
      <c r="I17" s="63"/>
      <c r="J17" s="93"/>
      <c r="K17" s="20"/>
      <c r="L17" s="93"/>
      <c r="M17" s="20"/>
      <c r="N17" s="93"/>
      <c r="O17" s="20"/>
      <c r="P17" s="93"/>
      <c r="Q17" s="20"/>
      <c r="R17" s="93"/>
      <c r="S17" s="63"/>
      <c r="T17" s="93"/>
      <c r="U17" s="20"/>
      <c r="V17" s="93"/>
      <c r="W17" s="20"/>
      <c r="X17" s="93"/>
      <c r="Y17" s="20"/>
      <c r="Z17" s="93"/>
      <c r="AA17" s="20"/>
      <c r="AB17" s="93"/>
      <c r="AC17" s="63"/>
      <c r="AD17" s="93"/>
      <c r="AE17" s="20"/>
      <c r="AF17" s="93"/>
      <c r="AG17" s="20"/>
      <c r="AH17" s="93"/>
      <c r="AI17" s="20"/>
      <c r="AJ17" s="94"/>
      <c r="AK17" s="129">
        <f>COUNTA(F17:AJ17)</f>
        <v>0</v>
      </c>
      <c r="AL17" s="130">
        <f>AK17*2000*D16</f>
        <v>0</v>
      </c>
      <c r="AM17" s="254"/>
      <c r="AN17" s="257"/>
      <c r="AO17" s="170"/>
      <c r="AP17" s="171"/>
    </row>
    <row r="18" spans="1:42" ht="20.100000000000001" customHeight="1" x14ac:dyDescent="0.15">
      <c r="A18" s="161"/>
      <c r="B18" s="251"/>
      <c r="C18" s="251"/>
      <c r="D18" s="176"/>
      <c r="E18" s="104" t="s">
        <v>15</v>
      </c>
      <c r="F18" s="111"/>
      <c r="G18" s="110"/>
      <c r="H18" s="111"/>
      <c r="I18" s="125">
        <v>1</v>
      </c>
      <c r="J18" s="111"/>
      <c r="K18" s="110"/>
      <c r="L18" s="111"/>
      <c r="M18" s="110"/>
      <c r="N18" s="111"/>
      <c r="O18" s="110"/>
      <c r="P18" s="111"/>
      <c r="Q18" s="110"/>
      <c r="R18" s="111"/>
      <c r="S18" s="125">
        <v>1</v>
      </c>
      <c r="T18" s="111"/>
      <c r="U18" s="110"/>
      <c r="V18" s="111"/>
      <c r="W18" s="110"/>
      <c r="X18" s="111"/>
      <c r="Y18" s="110"/>
      <c r="Z18" s="111"/>
      <c r="AA18" s="110"/>
      <c r="AB18" s="111"/>
      <c r="AC18" s="125">
        <v>1</v>
      </c>
      <c r="AD18" s="111"/>
      <c r="AE18" s="110"/>
      <c r="AF18" s="111"/>
      <c r="AG18" s="110"/>
      <c r="AH18" s="111"/>
      <c r="AI18" s="110"/>
      <c r="AJ18" s="111"/>
      <c r="AK18" s="131">
        <f t="shared" ref="AK18:AK55" si="0">COUNTA(F18:AJ18)</f>
        <v>3</v>
      </c>
      <c r="AL18" s="132">
        <f>AK18*200*D16</f>
        <v>480</v>
      </c>
      <c r="AM18" s="254"/>
      <c r="AN18" s="257"/>
      <c r="AO18" s="170"/>
      <c r="AP18" s="171"/>
    </row>
    <row r="19" spans="1:42" ht="20.100000000000001" customHeight="1" thickBot="1" x14ac:dyDescent="0.2">
      <c r="A19" s="162"/>
      <c r="B19" s="252"/>
      <c r="C19" s="252"/>
      <c r="D19" s="101"/>
      <c r="E19" s="112" t="s">
        <v>98</v>
      </c>
      <c r="F19" s="113"/>
      <c r="G19" s="114"/>
      <c r="H19" s="115"/>
      <c r="I19" s="126">
        <v>1</v>
      </c>
      <c r="J19" s="115"/>
      <c r="K19" s="114"/>
      <c r="L19" s="115"/>
      <c r="M19" s="114"/>
      <c r="N19" s="115"/>
      <c r="O19" s="114"/>
      <c r="P19" s="115"/>
      <c r="Q19" s="114"/>
      <c r="R19" s="115"/>
      <c r="S19" s="126">
        <v>1</v>
      </c>
      <c r="T19" s="115"/>
      <c r="U19" s="114"/>
      <c r="V19" s="115"/>
      <c r="W19" s="114"/>
      <c r="X19" s="115"/>
      <c r="Y19" s="114"/>
      <c r="Z19" s="115"/>
      <c r="AA19" s="114"/>
      <c r="AB19" s="115"/>
      <c r="AC19" s="126">
        <v>1</v>
      </c>
      <c r="AD19" s="115"/>
      <c r="AE19" s="114"/>
      <c r="AF19" s="115"/>
      <c r="AG19" s="114"/>
      <c r="AH19" s="115"/>
      <c r="AI19" s="114"/>
      <c r="AJ19" s="115"/>
      <c r="AK19" s="133">
        <f t="shared" si="0"/>
        <v>3</v>
      </c>
      <c r="AL19" s="134">
        <f>AK19*500*D16</f>
        <v>1200</v>
      </c>
      <c r="AM19" s="255"/>
      <c r="AN19" s="258"/>
      <c r="AO19" s="172"/>
      <c r="AP19" s="173"/>
    </row>
    <row r="20" spans="1:42" ht="19.5" customHeight="1" x14ac:dyDescent="0.15">
      <c r="A20" s="160">
        <v>2</v>
      </c>
      <c r="B20" s="250" t="s">
        <v>100</v>
      </c>
      <c r="C20" s="250" t="s">
        <v>91</v>
      </c>
      <c r="D20" s="174">
        <f t="shared" ref="D20" si="1">IF(C20="1割",0.9,IF(C20="2割",0.8,IF(C20="3割",0.7,0)))</f>
        <v>0.9</v>
      </c>
      <c r="E20" s="17" t="s">
        <v>22</v>
      </c>
      <c r="F20" s="90"/>
      <c r="G20" s="16"/>
      <c r="H20" s="92"/>
      <c r="I20" s="16"/>
      <c r="J20" s="92"/>
      <c r="K20" s="62"/>
      <c r="L20" s="92"/>
      <c r="M20" s="16"/>
      <c r="N20" s="92"/>
      <c r="O20" s="16"/>
      <c r="P20" s="92"/>
      <c r="Q20" s="16"/>
      <c r="R20" s="92"/>
      <c r="S20" s="16"/>
      <c r="T20" s="92"/>
      <c r="U20" s="16"/>
      <c r="V20" s="92"/>
      <c r="W20" s="16"/>
      <c r="X20" s="92"/>
      <c r="Y20" s="16"/>
      <c r="Z20" s="92"/>
      <c r="AA20" s="16"/>
      <c r="AB20" s="92"/>
      <c r="AC20" s="16"/>
      <c r="AD20" s="92"/>
      <c r="AE20" s="16"/>
      <c r="AF20" s="92"/>
      <c r="AG20" s="16"/>
      <c r="AH20" s="92"/>
      <c r="AI20" s="16"/>
      <c r="AJ20" s="92"/>
      <c r="AK20" s="127">
        <f t="shared" si="0"/>
        <v>0</v>
      </c>
      <c r="AL20" s="128">
        <f>AK20*1000*D20</f>
        <v>0</v>
      </c>
      <c r="AM20" s="253"/>
      <c r="AN20" s="256">
        <f t="shared" ref="AN20" si="2">AL20+AL21+AL22+AL23+IF(AM20="○",1000,0)*D20</f>
        <v>4860</v>
      </c>
      <c r="AO20" s="168"/>
      <c r="AP20" s="169"/>
    </row>
    <row r="21" spans="1:42" ht="19.5" customHeight="1" x14ac:dyDescent="0.15">
      <c r="A21" s="161"/>
      <c r="B21" s="251"/>
      <c r="C21" s="251"/>
      <c r="D21" s="175"/>
      <c r="E21" s="19" t="s">
        <v>23</v>
      </c>
      <c r="F21" s="91"/>
      <c r="G21" s="20"/>
      <c r="H21" s="93"/>
      <c r="I21" s="20"/>
      <c r="J21" s="93"/>
      <c r="K21" s="63">
        <v>1</v>
      </c>
      <c r="L21" s="93"/>
      <c r="M21" s="20"/>
      <c r="N21" s="93"/>
      <c r="O21" s="20"/>
      <c r="P21" s="93"/>
      <c r="Q21" s="20"/>
      <c r="R21" s="93"/>
      <c r="S21" s="20"/>
      <c r="T21" s="93"/>
      <c r="U21" s="20"/>
      <c r="V21" s="93"/>
      <c r="W21" s="20"/>
      <c r="X21" s="93"/>
      <c r="Y21" s="63">
        <v>1</v>
      </c>
      <c r="Z21" s="93"/>
      <c r="AA21" s="20"/>
      <c r="AB21" s="93"/>
      <c r="AC21" s="20"/>
      <c r="AD21" s="93"/>
      <c r="AE21" s="20"/>
      <c r="AF21" s="93"/>
      <c r="AG21" s="20"/>
      <c r="AH21" s="93"/>
      <c r="AI21" s="20"/>
      <c r="AJ21" s="94"/>
      <c r="AK21" s="135">
        <f t="shared" si="0"/>
        <v>2</v>
      </c>
      <c r="AL21" s="130">
        <f>AK21*2000*D20</f>
        <v>3600</v>
      </c>
      <c r="AM21" s="254"/>
      <c r="AN21" s="257"/>
      <c r="AO21" s="170"/>
      <c r="AP21" s="171"/>
    </row>
    <row r="22" spans="1:42" ht="20.100000000000001" customHeight="1" x14ac:dyDescent="0.15">
      <c r="A22" s="161"/>
      <c r="B22" s="251"/>
      <c r="C22" s="251"/>
      <c r="D22" s="176"/>
      <c r="E22" s="104" t="s">
        <v>15</v>
      </c>
      <c r="F22" s="111"/>
      <c r="G22" s="110"/>
      <c r="H22" s="111"/>
      <c r="I22" s="110"/>
      <c r="J22" s="111"/>
      <c r="K22" s="125">
        <v>1</v>
      </c>
      <c r="L22" s="111"/>
      <c r="M22" s="110"/>
      <c r="N22" s="111"/>
      <c r="O22" s="110"/>
      <c r="P22" s="111"/>
      <c r="Q22" s="110"/>
      <c r="R22" s="111"/>
      <c r="S22" s="110"/>
      <c r="T22" s="111"/>
      <c r="U22" s="110"/>
      <c r="V22" s="111"/>
      <c r="W22" s="110"/>
      <c r="X22" s="111"/>
      <c r="Y22" s="125">
        <v>1</v>
      </c>
      <c r="Z22" s="111"/>
      <c r="AA22" s="110"/>
      <c r="AB22" s="111"/>
      <c r="AC22" s="110"/>
      <c r="AD22" s="111"/>
      <c r="AE22" s="110"/>
      <c r="AF22" s="111"/>
      <c r="AG22" s="110"/>
      <c r="AH22" s="111"/>
      <c r="AI22" s="110"/>
      <c r="AJ22" s="111"/>
      <c r="AK22" s="136">
        <f t="shared" si="0"/>
        <v>2</v>
      </c>
      <c r="AL22" s="132">
        <f>AK22*200*D20</f>
        <v>360</v>
      </c>
      <c r="AM22" s="254"/>
      <c r="AN22" s="257"/>
      <c r="AO22" s="170"/>
      <c r="AP22" s="171"/>
    </row>
    <row r="23" spans="1:42" ht="20.100000000000001" customHeight="1" thickBot="1" x14ac:dyDescent="0.2">
      <c r="A23" s="162"/>
      <c r="B23" s="252"/>
      <c r="C23" s="252"/>
      <c r="D23" s="101"/>
      <c r="E23" s="112" t="s">
        <v>98</v>
      </c>
      <c r="F23" s="115"/>
      <c r="G23" s="114"/>
      <c r="H23" s="115"/>
      <c r="I23" s="114"/>
      <c r="J23" s="115"/>
      <c r="K23" s="126">
        <v>1</v>
      </c>
      <c r="L23" s="115"/>
      <c r="M23" s="114"/>
      <c r="N23" s="115"/>
      <c r="O23" s="114"/>
      <c r="P23" s="115"/>
      <c r="Q23" s="114"/>
      <c r="R23" s="115"/>
      <c r="S23" s="114"/>
      <c r="T23" s="115"/>
      <c r="U23" s="114"/>
      <c r="V23" s="115"/>
      <c r="W23" s="114"/>
      <c r="X23" s="115"/>
      <c r="Y23" s="126">
        <v>1</v>
      </c>
      <c r="Z23" s="115"/>
      <c r="AA23" s="114"/>
      <c r="AB23" s="115"/>
      <c r="AC23" s="114"/>
      <c r="AD23" s="115"/>
      <c r="AE23" s="114"/>
      <c r="AF23" s="115"/>
      <c r="AG23" s="114"/>
      <c r="AH23" s="115"/>
      <c r="AI23" s="114"/>
      <c r="AJ23" s="115"/>
      <c r="AK23" s="133">
        <f t="shared" si="0"/>
        <v>2</v>
      </c>
      <c r="AL23" s="134">
        <f>AK23*500*D20</f>
        <v>900</v>
      </c>
      <c r="AM23" s="255"/>
      <c r="AN23" s="258"/>
      <c r="AO23" s="172"/>
      <c r="AP23" s="173"/>
    </row>
    <row r="24" spans="1:42" ht="19.5" customHeight="1" x14ac:dyDescent="0.15">
      <c r="A24" s="160">
        <v>3</v>
      </c>
      <c r="B24" s="160"/>
      <c r="C24" s="160"/>
      <c r="D24" s="174">
        <f t="shared" ref="D24" si="3">IF(C24="1割",0.9,IF(C24="2割",0.8,IF(C24="3割",0.7,0)))</f>
        <v>0</v>
      </c>
      <c r="E24" s="17" t="s">
        <v>22</v>
      </c>
      <c r="F24" s="92"/>
      <c r="G24" s="16"/>
      <c r="H24" s="92"/>
      <c r="I24" s="16"/>
      <c r="J24" s="92"/>
      <c r="K24" s="16"/>
      <c r="L24" s="92"/>
      <c r="M24" s="16"/>
      <c r="N24" s="92"/>
      <c r="O24" s="16"/>
      <c r="P24" s="92"/>
      <c r="Q24" s="16"/>
      <c r="R24" s="92"/>
      <c r="S24" s="16"/>
      <c r="T24" s="92"/>
      <c r="U24" s="16"/>
      <c r="V24" s="92"/>
      <c r="W24" s="16"/>
      <c r="X24" s="92"/>
      <c r="Y24" s="16"/>
      <c r="Z24" s="92"/>
      <c r="AA24" s="16"/>
      <c r="AB24" s="92"/>
      <c r="AC24" s="16"/>
      <c r="AD24" s="92"/>
      <c r="AE24" s="16"/>
      <c r="AF24" s="92"/>
      <c r="AG24" s="16"/>
      <c r="AH24" s="92"/>
      <c r="AI24" s="16"/>
      <c r="AJ24" s="92"/>
      <c r="AK24" s="78">
        <f t="shared" si="0"/>
        <v>0</v>
      </c>
      <c r="AL24" s="79">
        <f>AK24*1000*D24</f>
        <v>0</v>
      </c>
      <c r="AM24" s="163"/>
      <c r="AN24" s="165">
        <f t="shared" ref="AN24" si="4">AL24+AL25+AL26+AL27+IF(AM24="○",1000,0)*D24</f>
        <v>0</v>
      </c>
      <c r="AO24" s="168"/>
      <c r="AP24" s="169"/>
    </row>
    <row r="25" spans="1:42" ht="19.5" customHeight="1" x14ac:dyDescent="0.15">
      <c r="A25" s="161"/>
      <c r="B25" s="161"/>
      <c r="C25" s="161"/>
      <c r="D25" s="175"/>
      <c r="E25" s="19" t="s">
        <v>23</v>
      </c>
      <c r="F25" s="93"/>
      <c r="G25" s="20"/>
      <c r="H25" s="93"/>
      <c r="I25" s="20"/>
      <c r="J25" s="93"/>
      <c r="K25" s="20"/>
      <c r="L25" s="93"/>
      <c r="M25" s="20"/>
      <c r="N25" s="93"/>
      <c r="O25" s="20"/>
      <c r="P25" s="93"/>
      <c r="Q25" s="20"/>
      <c r="R25" s="93"/>
      <c r="S25" s="20"/>
      <c r="T25" s="93"/>
      <c r="U25" s="20"/>
      <c r="V25" s="93"/>
      <c r="W25" s="20"/>
      <c r="X25" s="93"/>
      <c r="Y25" s="20"/>
      <c r="Z25" s="93"/>
      <c r="AA25" s="20"/>
      <c r="AB25" s="93"/>
      <c r="AC25" s="20"/>
      <c r="AD25" s="93"/>
      <c r="AE25" s="20"/>
      <c r="AF25" s="93"/>
      <c r="AG25" s="20"/>
      <c r="AH25" s="93"/>
      <c r="AI25" s="20"/>
      <c r="AJ25" s="94"/>
      <c r="AK25" s="80">
        <f t="shared" si="0"/>
        <v>0</v>
      </c>
      <c r="AL25" s="81">
        <f>AK25*2000*D24</f>
        <v>0</v>
      </c>
      <c r="AM25" s="164"/>
      <c r="AN25" s="166"/>
      <c r="AO25" s="170"/>
      <c r="AP25" s="171"/>
    </row>
    <row r="26" spans="1:42" ht="20.100000000000001" customHeight="1" x14ac:dyDescent="0.15">
      <c r="A26" s="161"/>
      <c r="B26" s="161"/>
      <c r="C26" s="161"/>
      <c r="D26" s="176"/>
      <c r="E26" s="104" t="s">
        <v>15</v>
      </c>
      <c r="F26" s="111"/>
      <c r="G26" s="110"/>
      <c r="H26" s="111"/>
      <c r="I26" s="110"/>
      <c r="J26" s="111"/>
      <c r="K26" s="110"/>
      <c r="L26" s="111"/>
      <c r="M26" s="110"/>
      <c r="N26" s="111"/>
      <c r="O26" s="110"/>
      <c r="P26" s="111"/>
      <c r="Q26" s="110"/>
      <c r="R26" s="111"/>
      <c r="S26" s="110"/>
      <c r="T26" s="111"/>
      <c r="U26" s="110"/>
      <c r="V26" s="111"/>
      <c r="W26" s="110"/>
      <c r="X26" s="111"/>
      <c r="Y26" s="110"/>
      <c r="Z26" s="111"/>
      <c r="AA26" s="110"/>
      <c r="AB26" s="111"/>
      <c r="AC26" s="110"/>
      <c r="AD26" s="111"/>
      <c r="AE26" s="110"/>
      <c r="AF26" s="111"/>
      <c r="AG26" s="110"/>
      <c r="AH26" s="111"/>
      <c r="AI26" s="110"/>
      <c r="AJ26" s="111"/>
      <c r="AK26" s="80">
        <f t="shared" si="0"/>
        <v>0</v>
      </c>
      <c r="AL26" s="83">
        <f>AK26*200*D24</f>
        <v>0</v>
      </c>
      <c r="AM26" s="164"/>
      <c r="AN26" s="166"/>
      <c r="AO26" s="170"/>
      <c r="AP26" s="171"/>
    </row>
    <row r="27" spans="1:42" ht="20.100000000000001" customHeight="1" thickBot="1" x14ac:dyDescent="0.2">
      <c r="A27" s="162"/>
      <c r="B27" s="162"/>
      <c r="C27" s="162"/>
      <c r="D27" s="101"/>
      <c r="E27" s="112" t="s">
        <v>98</v>
      </c>
      <c r="F27" s="113"/>
      <c r="G27" s="114"/>
      <c r="H27" s="115"/>
      <c r="I27" s="114"/>
      <c r="J27" s="115"/>
      <c r="K27" s="114"/>
      <c r="L27" s="115"/>
      <c r="M27" s="114"/>
      <c r="N27" s="115"/>
      <c r="O27" s="114"/>
      <c r="P27" s="115"/>
      <c r="Q27" s="114"/>
      <c r="R27" s="115"/>
      <c r="S27" s="114"/>
      <c r="T27" s="115"/>
      <c r="U27" s="114"/>
      <c r="V27" s="115"/>
      <c r="W27" s="114"/>
      <c r="X27" s="115"/>
      <c r="Y27" s="114"/>
      <c r="Z27" s="115"/>
      <c r="AA27" s="114"/>
      <c r="AB27" s="115"/>
      <c r="AC27" s="114"/>
      <c r="AD27" s="115"/>
      <c r="AE27" s="114"/>
      <c r="AF27" s="115"/>
      <c r="AG27" s="114"/>
      <c r="AH27" s="115"/>
      <c r="AI27" s="114"/>
      <c r="AJ27" s="115"/>
      <c r="AK27" s="116">
        <f t="shared" si="0"/>
        <v>0</v>
      </c>
      <c r="AL27" s="117"/>
      <c r="AM27" s="177"/>
      <c r="AN27" s="167"/>
      <c r="AO27" s="172"/>
      <c r="AP27" s="173"/>
    </row>
    <row r="28" spans="1:42" ht="19.5" customHeight="1" x14ac:dyDescent="0.15">
      <c r="A28" s="160">
        <v>4</v>
      </c>
      <c r="B28" s="160"/>
      <c r="C28" s="160"/>
      <c r="D28" s="174">
        <f t="shared" ref="D28" si="5">IF(C28="1割",0.9,IF(C28="2割",0.8,IF(C28="3割",0.7,0)))</f>
        <v>0</v>
      </c>
      <c r="E28" s="17" t="s">
        <v>22</v>
      </c>
      <c r="F28" s="90"/>
      <c r="G28" s="16"/>
      <c r="H28" s="92"/>
      <c r="I28" s="16"/>
      <c r="J28" s="92"/>
      <c r="K28" s="16"/>
      <c r="L28" s="92"/>
      <c r="M28" s="16"/>
      <c r="N28" s="92"/>
      <c r="O28" s="16"/>
      <c r="P28" s="92"/>
      <c r="Q28" s="16"/>
      <c r="R28" s="92"/>
      <c r="S28" s="16"/>
      <c r="T28" s="92"/>
      <c r="U28" s="16"/>
      <c r="V28" s="92"/>
      <c r="W28" s="16"/>
      <c r="X28" s="92"/>
      <c r="Y28" s="16"/>
      <c r="Z28" s="92"/>
      <c r="AA28" s="16"/>
      <c r="AB28" s="92"/>
      <c r="AC28" s="16"/>
      <c r="AD28" s="92"/>
      <c r="AE28" s="16"/>
      <c r="AF28" s="92"/>
      <c r="AG28" s="16"/>
      <c r="AH28" s="92"/>
      <c r="AI28" s="16"/>
      <c r="AJ28" s="92"/>
      <c r="AK28" s="78">
        <f t="shared" si="0"/>
        <v>0</v>
      </c>
      <c r="AL28" s="79">
        <f>AK28*1000*D28</f>
        <v>0</v>
      </c>
      <c r="AM28" s="163"/>
      <c r="AN28" s="165">
        <f t="shared" ref="AN28" si="6">AL28+AL29+AL30+AL31+IF(AM28="○",1000,0)*D28</f>
        <v>0</v>
      </c>
      <c r="AO28" s="168"/>
      <c r="AP28" s="169"/>
    </row>
    <row r="29" spans="1:42" ht="19.5" customHeight="1" x14ac:dyDescent="0.15">
      <c r="A29" s="161"/>
      <c r="B29" s="161"/>
      <c r="C29" s="161"/>
      <c r="D29" s="175"/>
      <c r="E29" s="19" t="s">
        <v>23</v>
      </c>
      <c r="F29" s="91"/>
      <c r="G29" s="20"/>
      <c r="H29" s="93"/>
      <c r="I29" s="20"/>
      <c r="J29" s="93"/>
      <c r="K29" s="20"/>
      <c r="L29" s="93"/>
      <c r="M29" s="20"/>
      <c r="N29" s="93"/>
      <c r="O29" s="20"/>
      <c r="P29" s="93"/>
      <c r="Q29" s="20"/>
      <c r="R29" s="93"/>
      <c r="S29" s="20"/>
      <c r="T29" s="93"/>
      <c r="U29" s="20"/>
      <c r="V29" s="93"/>
      <c r="W29" s="20"/>
      <c r="X29" s="93"/>
      <c r="Y29" s="20"/>
      <c r="Z29" s="93"/>
      <c r="AA29" s="20"/>
      <c r="AB29" s="93"/>
      <c r="AC29" s="20"/>
      <c r="AD29" s="93"/>
      <c r="AE29" s="20"/>
      <c r="AF29" s="93"/>
      <c r="AG29" s="20"/>
      <c r="AH29" s="93"/>
      <c r="AI29" s="20"/>
      <c r="AJ29" s="94"/>
      <c r="AK29" s="80">
        <f t="shared" si="0"/>
        <v>0</v>
      </c>
      <c r="AL29" s="81">
        <f>AK29*2000*D28</f>
        <v>0</v>
      </c>
      <c r="AM29" s="164"/>
      <c r="AN29" s="166"/>
      <c r="AO29" s="170"/>
      <c r="AP29" s="171"/>
    </row>
    <row r="30" spans="1:42" ht="20.100000000000001" customHeight="1" x14ac:dyDescent="0.15">
      <c r="A30" s="161"/>
      <c r="B30" s="161"/>
      <c r="C30" s="161"/>
      <c r="D30" s="176"/>
      <c r="E30" s="104" t="s">
        <v>15</v>
      </c>
      <c r="F30" s="111"/>
      <c r="G30" s="110"/>
      <c r="H30" s="111"/>
      <c r="I30" s="110"/>
      <c r="J30" s="111"/>
      <c r="K30" s="110"/>
      <c r="L30" s="111"/>
      <c r="M30" s="110"/>
      <c r="N30" s="111"/>
      <c r="O30" s="110"/>
      <c r="P30" s="111"/>
      <c r="Q30" s="110"/>
      <c r="R30" s="111"/>
      <c r="S30" s="110"/>
      <c r="T30" s="111"/>
      <c r="U30" s="110"/>
      <c r="V30" s="111"/>
      <c r="W30" s="110"/>
      <c r="X30" s="111"/>
      <c r="Y30" s="110"/>
      <c r="Z30" s="111"/>
      <c r="AA30" s="110"/>
      <c r="AB30" s="111"/>
      <c r="AC30" s="110"/>
      <c r="AD30" s="111"/>
      <c r="AE30" s="110"/>
      <c r="AF30" s="111"/>
      <c r="AG30" s="110"/>
      <c r="AH30" s="111"/>
      <c r="AI30" s="110"/>
      <c r="AJ30" s="111"/>
      <c r="AK30" s="80">
        <f t="shared" si="0"/>
        <v>0</v>
      </c>
      <c r="AL30" s="81">
        <f>AK30*200*D28</f>
        <v>0</v>
      </c>
      <c r="AM30" s="164"/>
      <c r="AN30" s="166"/>
      <c r="AO30" s="170"/>
      <c r="AP30" s="171"/>
    </row>
    <row r="31" spans="1:42" ht="20.100000000000001" customHeight="1" thickBot="1" x14ac:dyDescent="0.2">
      <c r="A31" s="162"/>
      <c r="B31" s="162"/>
      <c r="C31" s="162"/>
      <c r="D31" s="101"/>
      <c r="E31" s="112" t="s">
        <v>98</v>
      </c>
      <c r="F31" s="113"/>
      <c r="G31" s="114"/>
      <c r="H31" s="115"/>
      <c r="I31" s="114"/>
      <c r="J31" s="115"/>
      <c r="K31" s="114"/>
      <c r="L31" s="115"/>
      <c r="M31" s="114"/>
      <c r="N31" s="115"/>
      <c r="O31" s="114"/>
      <c r="P31" s="115"/>
      <c r="Q31" s="114"/>
      <c r="R31" s="115"/>
      <c r="S31" s="114"/>
      <c r="T31" s="115"/>
      <c r="U31" s="114"/>
      <c r="V31" s="115"/>
      <c r="W31" s="114"/>
      <c r="X31" s="115"/>
      <c r="Y31" s="114"/>
      <c r="Z31" s="115"/>
      <c r="AA31" s="114"/>
      <c r="AB31" s="115"/>
      <c r="AC31" s="114"/>
      <c r="AD31" s="115"/>
      <c r="AE31" s="114"/>
      <c r="AF31" s="115"/>
      <c r="AG31" s="114"/>
      <c r="AH31" s="115"/>
      <c r="AI31" s="114"/>
      <c r="AJ31" s="115"/>
      <c r="AK31" s="116">
        <f t="shared" si="0"/>
        <v>0</v>
      </c>
      <c r="AL31" s="83"/>
      <c r="AM31" s="177"/>
      <c r="AN31" s="167"/>
      <c r="AO31" s="172"/>
      <c r="AP31" s="173"/>
    </row>
    <row r="32" spans="1:42" ht="19.5" customHeight="1" x14ac:dyDescent="0.15">
      <c r="A32" s="160">
        <v>5</v>
      </c>
      <c r="B32" s="160"/>
      <c r="C32" s="160"/>
      <c r="D32" s="174">
        <f t="shared" ref="D32" si="7">IF(C32="1割",0.9,IF(C32="2割",0.8,IF(C32="3割",0.7,0)))</f>
        <v>0</v>
      </c>
      <c r="E32" s="17" t="s">
        <v>22</v>
      </c>
      <c r="F32" s="90"/>
      <c r="G32" s="16"/>
      <c r="H32" s="92"/>
      <c r="I32" s="16"/>
      <c r="J32" s="92"/>
      <c r="K32" s="16"/>
      <c r="L32" s="92"/>
      <c r="M32" s="16"/>
      <c r="N32" s="92"/>
      <c r="O32" s="16"/>
      <c r="P32" s="92"/>
      <c r="Q32" s="16"/>
      <c r="R32" s="92"/>
      <c r="S32" s="16"/>
      <c r="T32" s="92"/>
      <c r="U32" s="16"/>
      <c r="V32" s="92"/>
      <c r="W32" s="16"/>
      <c r="X32" s="92"/>
      <c r="Y32" s="16"/>
      <c r="Z32" s="92"/>
      <c r="AA32" s="16"/>
      <c r="AB32" s="92"/>
      <c r="AC32" s="16"/>
      <c r="AD32" s="92"/>
      <c r="AE32" s="16"/>
      <c r="AF32" s="92"/>
      <c r="AG32" s="16"/>
      <c r="AH32" s="92"/>
      <c r="AI32" s="16"/>
      <c r="AJ32" s="92"/>
      <c r="AK32" s="78">
        <f t="shared" si="0"/>
        <v>0</v>
      </c>
      <c r="AL32" s="79">
        <f>AK32*1000*D32</f>
        <v>0</v>
      </c>
      <c r="AM32" s="163"/>
      <c r="AN32" s="165">
        <f t="shared" ref="AN32" si="8">AL32+AL33+AL34+AL35+IF(AM32="○",1000,0)*D32</f>
        <v>0</v>
      </c>
      <c r="AO32" s="168"/>
      <c r="AP32" s="169"/>
    </row>
    <row r="33" spans="1:42" ht="19.5" customHeight="1" x14ac:dyDescent="0.15">
      <c r="A33" s="161"/>
      <c r="B33" s="161"/>
      <c r="C33" s="161"/>
      <c r="D33" s="175"/>
      <c r="E33" s="19" t="s">
        <v>23</v>
      </c>
      <c r="F33" s="91"/>
      <c r="G33" s="20"/>
      <c r="H33" s="93"/>
      <c r="I33" s="20"/>
      <c r="J33" s="93"/>
      <c r="K33" s="20"/>
      <c r="L33" s="93"/>
      <c r="M33" s="20"/>
      <c r="N33" s="93"/>
      <c r="O33" s="20"/>
      <c r="P33" s="93"/>
      <c r="Q33" s="20"/>
      <c r="R33" s="93"/>
      <c r="S33" s="20"/>
      <c r="T33" s="93"/>
      <c r="U33" s="20"/>
      <c r="V33" s="93"/>
      <c r="W33" s="20"/>
      <c r="X33" s="93"/>
      <c r="Y33" s="20"/>
      <c r="Z33" s="93"/>
      <c r="AA33" s="20"/>
      <c r="AB33" s="93"/>
      <c r="AC33" s="20"/>
      <c r="AD33" s="93"/>
      <c r="AE33" s="20"/>
      <c r="AF33" s="93"/>
      <c r="AG33" s="20"/>
      <c r="AH33" s="93"/>
      <c r="AI33" s="20"/>
      <c r="AJ33" s="94"/>
      <c r="AK33" s="80">
        <f t="shared" si="0"/>
        <v>0</v>
      </c>
      <c r="AL33" s="81">
        <f>AK33*2000*D32</f>
        <v>0</v>
      </c>
      <c r="AM33" s="164"/>
      <c r="AN33" s="166"/>
      <c r="AO33" s="170"/>
      <c r="AP33" s="171"/>
    </row>
    <row r="34" spans="1:42" ht="20.100000000000001" customHeight="1" x14ac:dyDescent="0.15">
      <c r="A34" s="161"/>
      <c r="B34" s="161"/>
      <c r="C34" s="161"/>
      <c r="D34" s="176"/>
      <c r="E34" s="104" t="s">
        <v>15</v>
      </c>
      <c r="F34" s="111"/>
      <c r="G34" s="110"/>
      <c r="H34" s="111"/>
      <c r="I34" s="110"/>
      <c r="J34" s="111"/>
      <c r="K34" s="110"/>
      <c r="L34" s="111"/>
      <c r="M34" s="110"/>
      <c r="N34" s="111"/>
      <c r="O34" s="110"/>
      <c r="P34" s="111"/>
      <c r="Q34" s="110"/>
      <c r="R34" s="111"/>
      <c r="S34" s="110"/>
      <c r="T34" s="111"/>
      <c r="U34" s="110"/>
      <c r="V34" s="111"/>
      <c r="W34" s="110"/>
      <c r="X34" s="111"/>
      <c r="Y34" s="110"/>
      <c r="Z34" s="111"/>
      <c r="AA34" s="110"/>
      <c r="AB34" s="111"/>
      <c r="AC34" s="110"/>
      <c r="AD34" s="111"/>
      <c r="AE34" s="110"/>
      <c r="AF34" s="111"/>
      <c r="AG34" s="110"/>
      <c r="AH34" s="111"/>
      <c r="AI34" s="110"/>
      <c r="AJ34" s="111"/>
      <c r="AK34" s="80">
        <f t="shared" si="0"/>
        <v>0</v>
      </c>
      <c r="AL34" s="83">
        <f>AK34*200*D32</f>
        <v>0</v>
      </c>
      <c r="AM34" s="164"/>
      <c r="AN34" s="166"/>
      <c r="AO34" s="170"/>
      <c r="AP34" s="171"/>
    </row>
    <row r="35" spans="1:42" ht="20.100000000000001" customHeight="1" thickBot="1" x14ac:dyDescent="0.2">
      <c r="A35" s="162"/>
      <c r="B35" s="162"/>
      <c r="C35" s="162"/>
      <c r="D35" s="101"/>
      <c r="E35" s="119" t="s">
        <v>98</v>
      </c>
      <c r="F35" s="120"/>
      <c r="G35" s="121"/>
      <c r="H35" s="122"/>
      <c r="I35" s="121"/>
      <c r="J35" s="122"/>
      <c r="K35" s="121"/>
      <c r="L35" s="122"/>
      <c r="M35" s="121"/>
      <c r="N35" s="122"/>
      <c r="O35" s="121"/>
      <c r="P35" s="122"/>
      <c r="Q35" s="121"/>
      <c r="R35" s="122"/>
      <c r="S35" s="121"/>
      <c r="T35" s="122"/>
      <c r="U35" s="121"/>
      <c r="V35" s="122"/>
      <c r="W35" s="121"/>
      <c r="X35" s="122"/>
      <c r="Y35" s="121"/>
      <c r="Z35" s="122"/>
      <c r="AA35" s="121"/>
      <c r="AB35" s="122"/>
      <c r="AC35" s="121"/>
      <c r="AD35" s="122"/>
      <c r="AE35" s="121"/>
      <c r="AF35" s="122"/>
      <c r="AG35" s="121"/>
      <c r="AH35" s="122"/>
      <c r="AI35" s="121"/>
      <c r="AJ35" s="122"/>
      <c r="AK35" s="82">
        <f t="shared" si="0"/>
        <v>0</v>
      </c>
      <c r="AL35" s="123"/>
      <c r="AM35" s="177"/>
      <c r="AN35" s="167"/>
      <c r="AO35" s="172"/>
      <c r="AP35" s="173"/>
    </row>
    <row r="36" spans="1:42" ht="19.5" customHeight="1" x14ac:dyDescent="0.15">
      <c r="A36" s="160">
        <v>6</v>
      </c>
      <c r="B36" s="160"/>
      <c r="C36" s="160"/>
      <c r="D36" s="174">
        <f t="shared" ref="D36" si="9">IF(C36="1割",0.9,IF(C36="2割",0.8,IF(C36="3割",0.7,0)))</f>
        <v>0</v>
      </c>
      <c r="E36" s="17" t="s">
        <v>22</v>
      </c>
      <c r="F36" s="90"/>
      <c r="G36" s="16"/>
      <c r="H36" s="92"/>
      <c r="I36" s="16"/>
      <c r="J36" s="92"/>
      <c r="K36" s="16"/>
      <c r="L36" s="92"/>
      <c r="M36" s="16"/>
      <c r="N36" s="92"/>
      <c r="O36" s="16"/>
      <c r="P36" s="92"/>
      <c r="Q36" s="16"/>
      <c r="R36" s="92"/>
      <c r="S36" s="16"/>
      <c r="T36" s="92"/>
      <c r="U36" s="16"/>
      <c r="V36" s="92"/>
      <c r="W36" s="16"/>
      <c r="X36" s="92"/>
      <c r="Y36" s="16"/>
      <c r="Z36" s="92"/>
      <c r="AA36" s="16"/>
      <c r="AB36" s="92"/>
      <c r="AC36" s="16"/>
      <c r="AD36" s="92"/>
      <c r="AE36" s="16"/>
      <c r="AF36" s="92"/>
      <c r="AG36" s="16"/>
      <c r="AH36" s="92"/>
      <c r="AI36" s="16"/>
      <c r="AJ36" s="92"/>
      <c r="AK36" s="78">
        <f t="shared" si="0"/>
        <v>0</v>
      </c>
      <c r="AL36" s="79">
        <f>AK36*1000*D36</f>
        <v>0</v>
      </c>
      <c r="AM36" s="163"/>
      <c r="AN36" s="165">
        <f t="shared" ref="AN36" si="10">AL36+AL37+AL38+AL39+IF(AM36="○",1000,0)*D36</f>
        <v>0</v>
      </c>
      <c r="AO36" s="168"/>
      <c r="AP36" s="169"/>
    </row>
    <row r="37" spans="1:42" ht="19.5" customHeight="1" x14ac:dyDescent="0.15">
      <c r="A37" s="161"/>
      <c r="B37" s="161"/>
      <c r="C37" s="161"/>
      <c r="D37" s="175"/>
      <c r="E37" s="19" t="s">
        <v>23</v>
      </c>
      <c r="F37" s="91"/>
      <c r="G37" s="20"/>
      <c r="H37" s="93"/>
      <c r="I37" s="20"/>
      <c r="J37" s="93"/>
      <c r="K37" s="20"/>
      <c r="L37" s="93"/>
      <c r="M37" s="20"/>
      <c r="N37" s="93"/>
      <c r="O37" s="20"/>
      <c r="P37" s="93"/>
      <c r="Q37" s="20"/>
      <c r="R37" s="93"/>
      <c r="S37" s="20"/>
      <c r="T37" s="93"/>
      <c r="U37" s="20"/>
      <c r="V37" s="93"/>
      <c r="W37" s="20"/>
      <c r="X37" s="93"/>
      <c r="Y37" s="20"/>
      <c r="Z37" s="93"/>
      <c r="AA37" s="20"/>
      <c r="AB37" s="93"/>
      <c r="AC37" s="20"/>
      <c r="AD37" s="93"/>
      <c r="AE37" s="20"/>
      <c r="AF37" s="93"/>
      <c r="AG37" s="20"/>
      <c r="AH37" s="93"/>
      <c r="AI37" s="20"/>
      <c r="AJ37" s="93"/>
      <c r="AK37" s="80">
        <f t="shared" si="0"/>
        <v>0</v>
      </c>
      <c r="AL37" s="81">
        <f>AK37*2000*D36</f>
        <v>0</v>
      </c>
      <c r="AM37" s="164"/>
      <c r="AN37" s="166"/>
      <c r="AO37" s="170"/>
      <c r="AP37" s="171"/>
    </row>
    <row r="38" spans="1:42" ht="20.100000000000001" customHeight="1" x14ac:dyDescent="0.15">
      <c r="A38" s="161"/>
      <c r="B38" s="161"/>
      <c r="C38" s="161"/>
      <c r="D38" s="176"/>
      <c r="E38" s="104" t="s">
        <v>15</v>
      </c>
      <c r="F38" s="111"/>
      <c r="G38" s="110"/>
      <c r="H38" s="111"/>
      <c r="I38" s="110"/>
      <c r="J38" s="111"/>
      <c r="K38" s="110"/>
      <c r="L38" s="111"/>
      <c r="M38" s="118"/>
      <c r="N38" s="111"/>
      <c r="O38" s="110"/>
      <c r="P38" s="111"/>
      <c r="Q38" s="110"/>
      <c r="R38" s="111"/>
      <c r="S38" s="110"/>
      <c r="T38" s="111"/>
      <c r="U38" s="110"/>
      <c r="V38" s="111"/>
      <c r="W38" s="110"/>
      <c r="X38" s="111"/>
      <c r="Y38" s="110"/>
      <c r="Z38" s="111"/>
      <c r="AA38" s="110"/>
      <c r="AB38" s="111"/>
      <c r="AC38" s="118"/>
      <c r="AD38" s="111"/>
      <c r="AE38" s="110"/>
      <c r="AF38" s="111"/>
      <c r="AG38" s="110"/>
      <c r="AH38" s="111"/>
      <c r="AI38" s="110"/>
      <c r="AJ38" s="111"/>
      <c r="AK38" s="80">
        <f t="shared" si="0"/>
        <v>0</v>
      </c>
      <c r="AL38" s="83">
        <f>AK38*200*D36</f>
        <v>0</v>
      </c>
      <c r="AM38" s="164"/>
      <c r="AN38" s="166"/>
      <c r="AO38" s="170"/>
      <c r="AP38" s="171"/>
    </row>
    <row r="39" spans="1:42" ht="20.100000000000001" customHeight="1" thickBot="1" x14ac:dyDescent="0.2">
      <c r="A39" s="162"/>
      <c r="B39" s="162"/>
      <c r="C39" s="162"/>
      <c r="D39" s="101"/>
      <c r="E39" s="119" t="s">
        <v>98</v>
      </c>
      <c r="F39" s="120"/>
      <c r="G39" s="121"/>
      <c r="H39" s="122"/>
      <c r="I39" s="121"/>
      <c r="J39" s="122"/>
      <c r="K39" s="121"/>
      <c r="L39" s="122"/>
      <c r="M39" s="121"/>
      <c r="N39" s="122"/>
      <c r="O39" s="121"/>
      <c r="P39" s="122"/>
      <c r="Q39" s="121"/>
      <c r="R39" s="122"/>
      <c r="S39" s="121"/>
      <c r="T39" s="122"/>
      <c r="U39" s="121"/>
      <c r="V39" s="122"/>
      <c r="W39" s="121"/>
      <c r="X39" s="122"/>
      <c r="Y39" s="121"/>
      <c r="Z39" s="122"/>
      <c r="AA39" s="121"/>
      <c r="AB39" s="122"/>
      <c r="AC39" s="121"/>
      <c r="AD39" s="122"/>
      <c r="AE39" s="121"/>
      <c r="AF39" s="122"/>
      <c r="AG39" s="121"/>
      <c r="AH39" s="122"/>
      <c r="AI39" s="121"/>
      <c r="AJ39" s="122"/>
      <c r="AK39" s="82">
        <f t="shared" si="0"/>
        <v>0</v>
      </c>
      <c r="AL39" s="123"/>
      <c r="AM39" s="177"/>
      <c r="AN39" s="167"/>
      <c r="AO39" s="172"/>
      <c r="AP39" s="173"/>
    </row>
    <row r="40" spans="1:42" ht="19.5" customHeight="1" x14ac:dyDescent="0.15">
      <c r="A40" s="160">
        <v>7</v>
      </c>
      <c r="B40" s="160"/>
      <c r="C40" s="160"/>
      <c r="D40" s="174">
        <f t="shared" ref="D40" si="11">IF(C40="1割",0.9,IF(C40="2割",0.8,IF(C40="3割",0.7,0)))</f>
        <v>0</v>
      </c>
      <c r="E40" s="17" t="s">
        <v>22</v>
      </c>
      <c r="F40" s="92"/>
      <c r="G40" s="16"/>
      <c r="H40" s="92"/>
      <c r="I40" s="16"/>
      <c r="J40" s="92"/>
      <c r="K40" s="16"/>
      <c r="L40" s="92"/>
      <c r="M40" s="16"/>
      <c r="N40" s="92"/>
      <c r="O40" s="16"/>
      <c r="P40" s="92"/>
      <c r="Q40" s="16"/>
      <c r="R40" s="92"/>
      <c r="S40" s="16"/>
      <c r="T40" s="92"/>
      <c r="U40" s="16"/>
      <c r="V40" s="92"/>
      <c r="W40" s="16"/>
      <c r="X40" s="92"/>
      <c r="Y40" s="16"/>
      <c r="Z40" s="92"/>
      <c r="AA40" s="16"/>
      <c r="AB40" s="92"/>
      <c r="AC40" s="16"/>
      <c r="AD40" s="92"/>
      <c r="AE40" s="16"/>
      <c r="AF40" s="92"/>
      <c r="AG40" s="16"/>
      <c r="AH40" s="92"/>
      <c r="AI40" s="16"/>
      <c r="AJ40" s="92"/>
      <c r="AK40" s="78">
        <f t="shared" si="0"/>
        <v>0</v>
      </c>
      <c r="AL40" s="79">
        <f>AK40*1000*D40</f>
        <v>0</v>
      </c>
      <c r="AM40" s="163"/>
      <c r="AN40" s="165">
        <f t="shared" ref="AN40" si="12">AL40+AL41+AL42+AL43+IF(AM40="○",1000,0)*D40</f>
        <v>0</v>
      </c>
      <c r="AO40" s="168"/>
      <c r="AP40" s="169"/>
    </row>
    <row r="41" spans="1:42" ht="19.5" customHeight="1" x14ac:dyDescent="0.15">
      <c r="A41" s="161"/>
      <c r="B41" s="161"/>
      <c r="C41" s="161"/>
      <c r="D41" s="175"/>
      <c r="E41" s="19" t="s">
        <v>23</v>
      </c>
      <c r="F41" s="93"/>
      <c r="G41" s="20"/>
      <c r="H41" s="93"/>
      <c r="I41" s="20"/>
      <c r="J41" s="93"/>
      <c r="K41" s="20"/>
      <c r="L41" s="93"/>
      <c r="M41" s="20"/>
      <c r="N41" s="93"/>
      <c r="O41" s="20"/>
      <c r="P41" s="93"/>
      <c r="Q41" s="20"/>
      <c r="R41" s="93"/>
      <c r="S41" s="20"/>
      <c r="T41" s="93"/>
      <c r="U41" s="20"/>
      <c r="V41" s="93"/>
      <c r="W41" s="20"/>
      <c r="X41" s="93"/>
      <c r="Y41" s="20"/>
      <c r="Z41" s="93"/>
      <c r="AA41" s="20"/>
      <c r="AB41" s="93"/>
      <c r="AC41" s="20"/>
      <c r="AD41" s="93"/>
      <c r="AE41" s="20"/>
      <c r="AF41" s="93"/>
      <c r="AG41" s="20"/>
      <c r="AH41" s="93"/>
      <c r="AI41" s="20"/>
      <c r="AJ41" s="94"/>
      <c r="AK41" s="80">
        <f t="shared" si="0"/>
        <v>0</v>
      </c>
      <c r="AL41" s="81">
        <f>AK41*2000*D40</f>
        <v>0</v>
      </c>
      <c r="AM41" s="164"/>
      <c r="AN41" s="166"/>
      <c r="AO41" s="170"/>
      <c r="AP41" s="171"/>
    </row>
    <row r="42" spans="1:42" ht="20.100000000000001" customHeight="1" x14ac:dyDescent="0.15">
      <c r="A42" s="161"/>
      <c r="B42" s="161"/>
      <c r="C42" s="161"/>
      <c r="D42" s="176"/>
      <c r="E42" s="104" t="s">
        <v>15</v>
      </c>
      <c r="F42" s="111"/>
      <c r="G42" s="110"/>
      <c r="H42" s="111"/>
      <c r="I42" s="110"/>
      <c r="J42" s="111"/>
      <c r="K42" s="110"/>
      <c r="L42" s="111"/>
      <c r="M42" s="110"/>
      <c r="N42" s="111"/>
      <c r="O42" s="110"/>
      <c r="P42" s="111"/>
      <c r="Q42" s="110"/>
      <c r="R42" s="111"/>
      <c r="S42" s="110"/>
      <c r="T42" s="111"/>
      <c r="U42" s="110"/>
      <c r="V42" s="111"/>
      <c r="W42" s="110"/>
      <c r="X42" s="111"/>
      <c r="Y42" s="110"/>
      <c r="Z42" s="111"/>
      <c r="AA42" s="110"/>
      <c r="AB42" s="111"/>
      <c r="AC42" s="110"/>
      <c r="AD42" s="111"/>
      <c r="AE42" s="110"/>
      <c r="AF42" s="111"/>
      <c r="AG42" s="110"/>
      <c r="AH42" s="111"/>
      <c r="AI42" s="110"/>
      <c r="AJ42" s="111"/>
      <c r="AK42" s="80">
        <f t="shared" si="0"/>
        <v>0</v>
      </c>
      <c r="AL42" s="83">
        <f>AK42*200*D40</f>
        <v>0</v>
      </c>
      <c r="AM42" s="164"/>
      <c r="AN42" s="166"/>
      <c r="AO42" s="170"/>
      <c r="AP42" s="171"/>
    </row>
    <row r="43" spans="1:42" ht="20.100000000000001" customHeight="1" thickBot="1" x14ac:dyDescent="0.2">
      <c r="A43" s="162"/>
      <c r="B43" s="162"/>
      <c r="C43" s="162"/>
      <c r="D43" s="101"/>
      <c r="E43" s="112" t="s">
        <v>98</v>
      </c>
      <c r="F43" s="113"/>
      <c r="G43" s="114"/>
      <c r="H43" s="115"/>
      <c r="I43" s="114"/>
      <c r="J43" s="115"/>
      <c r="K43" s="114"/>
      <c r="L43" s="115"/>
      <c r="M43" s="114"/>
      <c r="N43" s="115"/>
      <c r="O43" s="114"/>
      <c r="P43" s="115"/>
      <c r="Q43" s="114"/>
      <c r="R43" s="115"/>
      <c r="S43" s="114"/>
      <c r="T43" s="115"/>
      <c r="U43" s="114"/>
      <c r="V43" s="115"/>
      <c r="W43" s="114"/>
      <c r="X43" s="115"/>
      <c r="Y43" s="114"/>
      <c r="Z43" s="115"/>
      <c r="AA43" s="114"/>
      <c r="AB43" s="115"/>
      <c r="AC43" s="114"/>
      <c r="AD43" s="115"/>
      <c r="AE43" s="114"/>
      <c r="AF43" s="115"/>
      <c r="AG43" s="114"/>
      <c r="AH43" s="115"/>
      <c r="AI43" s="114"/>
      <c r="AJ43" s="115"/>
      <c r="AK43" s="116">
        <f t="shared" si="0"/>
        <v>0</v>
      </c>
      <c r="AL43" s="117"/>
      <c r="AM43" s="177"/>
      <c r="AN43" s="167"/>
      <c r="AO43" s="172"/>
      <c r="AP43" s="173"/>
    </row>
    <row r="44" spans="1:42" ht="19.5" customHeight="1" x14ac:dyDescent="0.15">
      <c r="A44" s="160">
        <v>8</v>
      </c>
      <c r="B44" s="160"/>
      <c r="C44" s="160"/>
      <c r="D44" s="174">
        <f t="shared" ref="D44" si="13">IF(C44="1割",0.9,IF(C44="2割",0.8,IF(C44="3割",0.7,0)))</f>
        <v>0</v>
      </c>
      <c r="E44" s="17" t="s">
        <v>22</v>
      </c>
      <c r="F44" s="90"/>
      <c r="G44" s="16"/>
      <c r="H44" s="92"/>
      <c r="I44" s="16"/>
      <c r="J44" s="92"/>
      <c r="K44" s="16"/>
      <c r="L44" s="92"/>
      <c r="M44" s="16"/>
      <c r="N44" s="92"/>
      <c r="O44" s="16"/>
      <c r="P44" s="92"/>
      <c r="Q44" s="16"/>
      <c r="R44" s="92"/>
      <c r="S44" s="16"/>
      <c r="T44" s="92"/>
      <c r="U44" s="16"/>
      <c r="V44" s="92"/>
      <c r="W44" s="16"/>
      <c r="X44" s="92"/>
      <c r="Y44" s="16"/>
      <c r="Z44" s="92"/>
      <c r="AA44" s="16"/>
      <c r="AB44" s="92"/>
      <c r="AC44" s="16"/>
      <c r="AD44" s="92"/>
      <c r="AE44" s="16"/>
      <c r="AF44" s="92"/>
      <c r="AG44" s="16"/>
      <c r="AH44" s="92"/>
      <c r="AI44" s="16"/>
      <c r="AJ44" s="92"/>
      <c r="AK44" s="78">
        <f t="shared" si="0"/>
        <v>0</v>
      </c>
      <c r="AL44" s="79">
        <f>AK44*1000*D44</f>
        <v>0</v>
      </c>
      <c r="AM44" s="163"/>
      <c r="AN44" s="165">
        <f t="shared" ref="AN44" si="14">AL44+AL45+AL46+AL47+IF(AM44="○",1000,0)*D44</f>
        <v>0</v>
      </c>
      <c r="AO44" s="168"/>
      <c r="AP44" s="169"/>
    </row>
    <row r="45" spans="1:42" ht="19.5" customHeight="1" x14ac:dyDescent="0.15">
      <c r="A45" s="161"/>
      <c r="B45" s="161"/>
      <c r="C45" s="161"/>
      <c r="D45" s="175"/>
      <c r="E45" s="19" t="s">
        <v>23</v>
      </c>
      <c r="F45" s="91"/>
      <c r="G45" s="20"/>
      <c r="H45" s="93"/>
      <c r="I45" s="20"/>
      <c r="J45" s="93"/>
      <c r="K45" s="20"/>
      <c r="L45" s="93"/>
      <c r="M45" s="20"/>
      <c r="N45" s="93"/>
      <c r="O45" s="20"/>
      <c r="P45" s="93"/>
      <c r="Q45" s="20"/>
      <c r="R45" s="93"/>
      <c r="S45" s="20"/>
      <c r="T45" s="93"/>
      <c r="U45" s="20"/>
      <c r="V45" s="93"/>
      <c r="W45" s="20"/>
      <c r="X45" s="93"/>
      <c r="Y45" s="20"/>
      <c r="Z45" s="93"/>
      <c r="AA45" s="20"/>
      <c r="AB45" s="93"/>
      <c r="AC45" s="20"/>
      <c r="AD45" s="93"/>
      <c r="AE45" s="20"/>
      <c r="AF45" s="93"/>
      <c r="AG45" s="20"/>
      <c r="AH45" s="93"/>
      <c r="AI45" s="20"/>
      <c r="AJ45" s="94"/>
      <c r="AK45" s="80">
        <f t="shared" si="0"/>
        <v>0</v>
      </c>
      <c r="AL45" s="81">
        <f>AK45*2000*D44</f>
        <v>0</v>
      </c>
      <c r="AM45" s="164"/>
      <c r="AN45" s="166"/>
      <c r="AO45" s="170"/>
      <c r="AP45" s="171"/>
    </row>
    <row r="46" spans="1:42" ht="20.100000000000001" customHeight="1" x14ac:dyDescent="0.15">
      <c r="A46" s="161"/>
      <c r="B46" s="161"/>
      <c r="C46" s="161"/>
      <c r="D46" s="176"/>
      <c r="E46" s="104" t="s">
        <v>15</v>
      </c>
      <c r="F46" s="111"/>
      <c r="G46" s="118"/>
      <c r="H46" s="111"/>
      <c r="I46" s="110"/>
      <c r="J46" s="111"/>
      <c r="K46" s="110"/>
      <c r="L46" s="111"/>
      <c r="M46" s="110"/>
      <c r="N46" s="111"/>
      <c r="O46" s="110"/>
      <c r="P46" s="111"/>
      <c r="Q46" s="110"/>
      <c r="R46" s="111"/>
      <c r="S46" s="118"/>
      <c r="T46" s="111"/>
      <c r="U46" s="110"/>
      <c r="V46" s="111"/>
      <c r="W46" s="110"/>
      <c r="X46" s="111"/>
      <c r="Y46" s="110"/>
      <c r="Z46" s="111"/>
      <c r="AA46" s="110"/>
      <c r="AB46" s="111"/>
      <c r="AC46" s="110"/>
      <c r="AD46" s="111"/>
      <c r="AE46" s="110"/>
      <c r="AF46" s="111"/>
      <c r="AG46" s="110"/>
      <c r="AH46" s="111"/>
      <c r="AI46" s="110"/>
      <c r="AJ46" s="111"/>
      <c r="AK46" s="80">
        <f t="shared" si="0"/>
        <v>0</v>
      </c>
      <c r="AL46" s="83">
        <f>AK46*200*D44</f>
        <v>0</v>
      </c>
      <c r="AM46" s="164"/>
      <c r="AN46" s="166"/>
      <c r="AO46" s="170"/>
      <c r="AP46" s="171"/>
    </row>
    <row r="47" spans="1:42" ht="20.100000000000001" customHeight="1" thickBot="1" x14ac:dyDescent="0.2">
      <c r="A47" s="162"/>
      <c r="B47" s="162"/>
      <c r="C47" s="162"/>
      <c r="D47" s="101"/>
      <c r="E47" s="119" t="s">
        <v>98</v>
      </c>
      <c r="F47" s="120"/>
      <c r="G47" s="121"/>
      <c r="H47" s="122"/>
      <c r="I47" s="121"/>
      <c r="J47" s="122"/>
      <c r="K47" s="121"/>
      <c r="L47" s="122"/>
      <c r="M47" s="121"/>
      <c r="N47" s="122"/>
      <c r="O47" s="121"/>
      <c r="P47" s="122"/>
      <c r="Q47" s="121"/>
      <c r="R47" s="122"/>
      <c r="S47" s="121"/>
      <c r="T47" s="122"/>
      <c r="U47" s="121"/>
      <c r="V47" s="122"/>
      <c r="W47" s="121"/>
      <c r="X47" s="122"/>
      <c r="Y47" s="121"/>
      <c r="Z47" s="122"/>
      <c r="AA47" s="121"/>
      <c r="AB47" s="122"/>
      <c r="AC47" s="121"/>
      <c r="AD47" s="122"/>
      <c r="AE47" s="121"/>
      <c r="AF47" s="122"/>
      <c r="AG47" s="121"/>
      <c r="AH47" s="122"/>
      <c r="AI47" s="121"/>
      <c r="AJ47" s="122"/>
      <c r="AK47" s="82">
        <f t="shared" si="0"/>
        <v>0</v>
      </c>
      <c r="AL47" s="123"/>
      <c r="AM47" s="177"/>
      <c r="AN47" s="167"/>
      <c r="AO47" s="172"/>
      <c r="AP47" s="173"/>
    </row>
    <row r="48" spans="1:42" ht="19.5" customHeight="1" x14ac:dyDescent="0.15">
      <c r="A48" s="160">
        <v>9</v>
      </c>
      <c r="B48" s="160"/>
      <c r="C48" s="160"/>
      <c r="D48" s="174">
        <f t="shared" ref="D48" si="15">IF(C48="1割",0.9,IF(C48="2割",0.8,IF(C48="3割",0.7,0)))</f>
        <v>0</v>
      </c>
      <c r="E48" s="17" t="s">
        <v>22</v>
      </c>
      <c r="F48" s="90"/>
      <c r="G48" s="16"/>
      <c r="H48" s="92"/>
      <c r="I48" s="16"/>
      <c r="J48" s="92"/>
      <c r="K48" s="16"/>
      <c r="L48" s="92"/>
      <c r="M48" s="16"/>
      <c r="N48" s="92"/>
      <c r="O48" s="16"/>
      <c r="P48" s="92"/>
      <c r="Q48" s="16"/>
      <c r="R48" s="92"/>
      <c r="S48" s="16"/>
      <c r="T48" s="92"/>
      <c r="U48" s="16"/>
      <c r="V48" s="92"/>
      <c r="W48" s="16"/>
      <c r="X48" s="92"/>
      <c r="Y48" s="16"/>
      <c r="Z48" s="92"/>
      <c r="AA48" s="16"/>
      <c r="AB48" s="92"/>
      <c r="AC48" s="16"/>
      <c r="AD48" s="92"/>
      <c r="AE48" s="16"/>
      <c r="AF48" s="92"/>
      <c r="AG48" s="16"/>
      <c r="AH48" s="92"/>
      <c r="AI48" s="16"/>
      <c r="AJ48" s="92"/>
      <c r="AK48" s="78">
        <f t="shared" si="0"/>
        <v>0</v>
      </c>
      <c r="AL48" s="79">
        <f>AK48*1000*D48</f>
        <v>0</v>
      </c>
      <c r="AM48" s="163"/>
      <c r="AN48" s="165">
        <f t="shared" ref="AN48" si="16">AL48+AL49+AL50+AL51+IF(AM48="○",1000,0)*D48</f>
        <v>0</v>
      </c>
      <c r="AO48" s="168"/>
      <c r="AP48" s="169"/>
    </row>
    <row r="49" spans="1:42" ht="19.5" customHeight="1" x14ac:dyDescent="0.15">
      <c r="A49" s="161"/>
      <c r="B49" s="161"/>
      <c r="C49" s="161"/>
      <c r="D49" s="175"/>
      <c r="E49" s="19" t="s">
        <v>23</v>
      </c>
      <c r="F49" s="91"/>
      <c r="G49" s="20"/>
      <c r="H49" s="93"/>
      <c r="I49" s="20"/>
      <c r="J49" s="93"/>
      <c r="K49" s="20"/>
      <c r="L49" s="93"/>
      <c r="M49" s="20"/>
      <c r="N49" s="93"/>
      <c r="O49" s="20"/>
      <c r="P49" s="93"/>
      <c r="Q49" s="20"/>
      <c r="R49" s="93"/>
      <c r="S49" s="20"/>
      <c r="T49" s="93"/>
      <c r="U49" s="20"/>
      <c r="V49" s="93"/>
      <c r="W49" s="20"/>
      <c r="X49" s="93"/>
      <c r="Y49" s="20"/>
      <c r="Z49" s="93"/>
      <c r="AA49" s="20"/>
      <c r="AB49" s="93"/>
      <c r="AC49" s="20"/>
      <c r="AD49" s="93"/>
      <c r="AE49" s="20"/>
      <c r="AF49" s="93"/>
      <c r="AG49" s="20"/>
      <c r="AH49" s="93"/>
      <c r="AI49" s="20"/>
      <c r="AJ49" s="93"/>
      <c r="AK49" s="80">
        <f t="shared" si="0"/>
        <v>0</v>
      </c>
      <c r="AL49" s="81">
        <f>AK49*2000*D48</f>
        <v>0</v>
      </c>
      <c r="AM49" s="164"/>
      <c r="AN49" s="166"/>
      <c r="AO49" s="170"/>
      <c r="AP49" s="171"/>
    </row>
    <row r="50" spans="1:42" ht="20.100000000000001" customHeight="1" x14ac:dyDescent="0.15">
      <c r="A50" s="161"/>
      <c r="B50" s="161"/>
      <c r="C50" s="161"/>
      <c r="D50" s="176"/>
      <c r="E50" s="104" t="s">
        <v>15</v>
      </c>
      <c r="F50" s="111"/>
      <c r="G50" s="110"/>
      <c r="H50" s="111"/>
      <c r="I50" s="110"/>
      <c r="J50" s="111"/>
      <c r="K50" s="110"/>
      <c r="L50" s="111"/>
      <c r="M50" s="118"/>
      <c r="N50" s="111"/>
      <c r="O50" s="110"/>
      <c r="P50" s="111"/>
      <c r="Q50" s="110"/>
      <c r="R50" s="111"/>
      <c r="S50" s="110"/>
      <c r="T50" s="111"/>
      <c r="U50" s="110"/>
      <c r="V50" s="111"/>
      <c r="W50" s="118"/>
      <c r="X50" s="111"/>
      <c r="Y50" s="110"/>
      <c r="Z50" s="111"/>
      <c r="AA50" s="110"/>
      <c r="AB50" s="111"/>
      <c r="AC50" s="110"/>
      <c r="AD50" s="111"/>
      <c r="AE50" s="110"/>
      <c r="AF50" s="111"/>
      <c r="AG50" s="110"/>
      <c r="AH50" s="111"/>
      <c r="AI50" s="110"/>
      <c r="AJ50" s="111"/>
      <c r="AK50" s="80">
        <f t="shared" si="0"/>
        <v>0</v>
      </c>
      <c r="AL50" s="83">
        <f>AK50*200*D48</f>
        <v>0</v>
      </c>
      <c r="AM50" s="164"/>
      <c r="AN50" s="166"/>
      <c r="AO50" s="170"/>
      <c r="AP50" s="171"/>
    </row>
    <row r="51" spans="1:42" ht="20.100000000000001" customHeight="1" thickBot="1" x14ac:dyDescent="0.2">
      <c r="A51" s="162"/>
      <c r="B51" s="162"/>
      <c r="C51" s="162"/>
      <c r="D51" s="101"/>
      <c r="E51" s="119" t="s">
        <v>98</v>
      </c>
      <c r="F51" s="120"/>
      <c r="G51" s="121"/>
      <c r="H51" s="122"/>
      <c r="I51" s="121"/>
      <c r="J51" s="122"/>
      <c r="K51" s="121"/>
      <c r="L51" s="122"/>
      <c r="M51" s="121"/>
      <c r="N51" s="122"/>
      <c r="O51" s="121"/>
      <c r="P51" s="122"/>
      <c r="Q51" s="121"/>
      <c r="R51" s="122"/>
      <c r="S51" s="121"/>
      <c r="T51" s="122"/>
      <c r="U51" s="121"/>
      <c r="V51" s="122"/>
      <c r="W51" s="121"/>
      <c r="X51" s="122"/>
      <c r="Y51" s="121"/>
      <c r="Z51" s="122"/>
      <c r="AA51" s="121"/>
      <c r="AB51" s="122"/>
      <c r="AC51" s="121"/>
      <c r="AD51" s="122"/>
      <c r="AE51" s="121"/>
      <c r="AF51" s="122"/>
      <c r="AG51" s="121"/>
      <c r="AH51" s="122"/>
      <c r="AI51" s="121"/>
      <c r="AJ51" s="122"/>
      <c r="AK51" s="82">
        <f t="shared" si="0"/>
        <v>0</v>
      </c>
      <c r="AL51" s="123"/>
      <c r="AM51" s="177"/>
      <c r="AN51" s="167"/>
      <c r="AO51" s="172"/>
      <c r="AP51" s="173"/>
    </row>
    <row r="52" spans="1:42" ht="19.5" customHeight="1" x14ac:dyDescent="0.15">
      <c r="A52" s="160">
        <v>10</v>
      </c>
      <c r="B52" s="160"/>
      <c r="C52" s="160"/>
      <c r="D52" s="174">
        <f t="shared" ref="D52" si="17">IF(C52="1割",0.9,IF(C52="2割",0.8,IF(C52="3割",0.7,0)))</f>
        <v>0</v>
      </c>
      <c r="E52" s="17" t="s">
        <v>22</v>
      </c>
      <c r="F52" s="90"/>
      <c r="G52" s="16"/>
      <c r="H52" s="92"/>
      <c r="I52" s="16"/>
      <c r="J52" s="92"/>
      <c r="K52" s="16"/>
      <c r="L52" s="92"/>
      <c r="M52" s="16"/>
      <c r="N52" s="92"/>
      <c r="O52" s="16"/>
      <c r="P52" s="92"/>
      <c r="Q52" s="16"/>
      <c r="R52" s="92"/>
      <c r="S52" s="16"/>
      <c r="T52" s="92"/>
      <c r="U52" s="16"/>
      <c r="V52" s="92"/>
      <c r="W52" s="16"/>
      <c r="X52" s="92"/>
      <c r="Y52" s="16"/>
      <c r="Z52" s="92"/>
      <c r="AA52" s="16"/>
      <c r="AB52" s="92"/>
      <c r="AC52" s="16"/>
      <c r="AD52" s="92"/>
      <c r="AE52" s="16"/>
      <c r="AF52" s="92"/>
      <c r="AG52" s="16"/>
      <c r="AH52" s="92"/>
      <c r="AI52" s="16"/>
      <c r="AJ52" s="92"/>
      <c r="AK52" s="78">
        <f t="shared" si="0"/>
        <v>0</v>
      </c>
      <c r="AL52" s="79">
        <f>AK52*1000*D52</f>
        <v>0</v>
      </c>
      <c r="AM52" s="163"/>
      <c r="AN52" s="165">
        <f>AL52+AL53+AL54+AL55+IF(AM52="○",1000,0)*D52</f>
        <v>0</v>
      </c>
      <c r="AO52" s="168"/>
      <c r="AP52" s="169"/>
    </row>
    <row r="53" spans="1:42" ht="19.5" customHeight="1" x14ac:dyDescent="0.15">
      <c r="A53" s="161"/>
      <c r="B53" s="161"/>
      <c r="C53" s="161"/>
      <c r="D53" s="175"/>
      <c r="E53" s="19" t="s">
        <v>23</v>
      </c>
      <c r="F53" s="91"/>
      <c r="G53" s="20"/>
      <c r="H53" s="93"/>
      <c r="I53" s="20"/>
      <c r="J53" s="93"/>
      <c r="K53" s="20"/>
      <c r="L53" s="93"/>
      <c r="M53" s="20"/>
      <c r="N53" s="93"/>
      <c r="O53" s="20"/>
      <c r="P53" s="93"/>
      <c r="Q53" s="20"/>
      <c r="R53" s="93"/>
      <c r="S53" s="20"/>
      <c r="T53" s="93"/>
      <c r="U53" s="20"/>
      <c r="V53" s="93"/>
      <c r="W53" s="20"/>
      <c r="X53" s="93"/>
      <c r="Y53" s="20"/>
      <c r="Z53" s="93"/>
      <c r="AA53" s="20"/>
      <c r="AB53" s="93"/>
      <c r="AC53" s="20"/>
      <c r="AD53" s="93"/>
      <c r="AE53" s="20"/>
      <c r="AF53" s="93"/>
      <c r="AG53" s="20"/>
      <c r="AH53" s="93"/>
      <c r="AI53" s="20"/>
      <c r="AJ53" s="94"/>
      <c r="AK53" s="80">
        <f t="shared" si="0"/>
        <v>0</v>
      </c>
      <c r="AL53" s="81">
        <f>AK53*2000*D52</f>
        <v>0</v>
      </c>
      <c r="AM53" s="164"/>
      <c r="AN53" s="166"/>
      <c r="AO53" s="170"/>
      <c r="AP53" s="171"/>
    </row>
    <row r="54" spans="1:42" ht="20.100000000000001" customHeight="1" x14ac:dyDescent="0.15">
      <c r="A54" s="161"/>
      <c r="B54" s="161"/>
      <c r="C54" s="161"/>
      <c r="D54" s="176"/>
      <c r="E54" s="104" t="s">
        <v>15</v>
      </c>
      <c r="F54" s="111"/>
      <c r="G54" s="110"/>
      <c r="H54" s="111"/>
      <c r="I54" s="110"/>
      <c r="J54" s="111"/>
      <c r="K54" s="110"/>
      <c r="L54" s="111"/>
      <c r="M54" s="110"/>
      <c r="N54" s="111"/>
      <c r="O54" s="110"/>
      <c r="P54" s="111"/>
      <c r="Q54" s="110"/>
      <c r="R54" s="111"/>
      <c r="S54" s="110"/>
      <c r="T54" s="111"/>
      <c r="U54" s="110"/>
      <c r="V54" s="111"/>
      <c r="W54" s="110"/>
      <c r="X54" s="111"/>
      <c r="Y54" s="110"/>
      <c r="Z54" s="111"/>
      <c r="AA54" s="110"/>
      <c r="AB54" s="111"/>
      <c r="AC54" s="110"/>
      <c r="AD54" s="111"/>
      <c r="AE54" s="110"/>
      <c r="AF54" s="111"/>
      <c r="AG54" s="110"/>
      <c r="AH54" s="111"/>
      <c r="AI54" s="110"/>
      <c r="AJ54" s="111"/>
      <c r="AK54" s="80">
        <f t="shared" si="0"/>
        <v>0</v>
      </c>
      <c r="AL54" s="83">
        <f>AK54*200*D52</f>
        <v>0</v>
      </c>
      <c r="AM54" s="164"/>
      <c r="AN54" s="166"/>
      <c r="AO54" s="170"/>
      <c r="AP54" s="171"/>
    </row>
    <row r="55" spans="1:42" ht="15" customHeight="1" thickBot="1" x14ac:dyDescent="0.2">
      <c r="A55" s="162"/>
      <c r="B55" s="162"/>
      <c r="C55" s="162"/>
      <c r="D55" s="2"/>
      <c r="E55" s="119" t="s">
        <v>98</v>
      </c>
      <c r="F55" s="120"/>
      <c r="G55" s="121"/>
      <c r="H55" s="122"/>
      <c r="I55" s="121"/>
      <c r="J55" s="122"/>
      <c r="K55" s="121"/>
      <c r="L55" s="122"/>
      <c r="M55" s="121"/>
      <c r="N55" s="122"/>
      <c r="O55" s="121"/>
      <c r="P55" s="122"/>
      <c r="Q55" s="121"/>
      <c r="R55" s="122"/>
      <c r="S55" s="121"/>
      <c r="T55" s="122"/>
      <c r="U55" s="121"/>
      <c r="V55" s="122"/>
      <c r="W55" s="121"/>
      <c r="X55" s="122"/>
      <c r="Y55" s="121"/>
      <c r="Z55" s="122"/>
      <c r="AA55" s="121"/>
      <c r="AB55" s="122"/>
      <c r="AC55" s="121"/>
      <c r="AD55" s="122"/>
      <c r="AE55" s="121"/>
      <c r="AF55" s="122"/>
      <c r="AG55" s="121"/>
      <c r="AH55" s="122"/>
      <c r="AI55" s="121"/>
      <c r="AJ55" s="122"/>
      <c r="AK55" s="82">
        <f t="shared" si="0"/>
        <v>0</v>
      </c>
      <c r="AL55" s="124"/>
      <c r="AM55" s="177"/>
      <c r="AN55" s="167"/>
      <c r="AO55" s="172"/>
      <c r="AP55" s="173"/>
    </row>
    <row r="56" spans="1:42" ht="18" customHeight="1" x14ac:dyDescent="0.1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Z56" s="2"/>
      <c r="AI56" s="15"/>
      <c r="AJ56" s="178"/>
      <c r="AK56" s="261"/>
      <c r="AL56" s="263" t="s">
        <v>3</v>
      </c>
      <c r="AM56" s="153">
        <f>SUM(AN16:AN54)</f>
        <v>9740</v>
      </c>
      <c r="AN56" s="265"/>
      <c r="AO56" s="158" t="s">
        <v>12</v>
      </c>
    </row>
    <row r="57" spans="1:42" ht="18" customHeight="1" thickBot="1" x14ac:dyDescent="0.2">
      <c r="B57" s="8"/>
      <c r="Z57" s="3"/>
      <c r="AI57" s="15"/>
      <c r="AJ57" s="179"/>
      <c r="AK57" s="262"/>
      <c r="AL57" s="264"/>
      <c r="AM57" s="154"/>
      <c r="AN57" s="154"/>
      <c r="AO57" s="159"/>
    </row>
    <row r="58" spans="1:42" ht="30" customHeight="1" x14ac:dyDescent="0.15">
      <c r="B58" s="8"/>
      <c r="V58" s="9"/>
      <c r="W58" s="10"/>
      <c r="X58" s="3"/>
      <c r="Y58" s="10"/>
      <c r="Z58" s="3"/>
    </row>
  </sheetData>
  <mergeCells count="115">
    <mergeCell ref="AO52:AP55"/>
    <mergeCell ref="AJ56:AK57"/>
    <mergeCell ref="AL56:AL57"/>
    <mergeCell ref="AM56:AN57"/>
    <mergeCell ref="AO56:AO57"/>
    <mergeCell ref="A52:A55"/>
    <mergeCell ref="B52:B55"/>
    <mergeCell ref="C52:C55"/>
    <mergeCell ref="D52:D54"/>
    <mergeCell ref="AM52:AM55"/>
    <mergeCell ref="AN52:AN55"/>
    <mergeCell ref="AO44:AP47"/>
    <mergeCell ref="A48:A51"/>
    <mergeCell ref="B48:B51"/>
    <mergeCell ref="C48:C51"/>
    <mergeCell ref="D48:D50"/>
    <mergeCell ref="AM48:AM51"/>
    <mergeCell ref="AN48:AN51"/>
    <mergeCell ref="AO48:AP51"/>
    <mergeCell ref="A44:A47"/>
    <mergeCell ref="B44:B47"/>
    <mergeCell ref="C44:C47"/>
    <mergeCell ref="D44:D46"/>
    <mergeCell ref="AM44:AM47"/>
    <mergeCell ref="AN44:AN47"/>
    <mergeCell ref="AO36:AP39"/>
    <mergeCell ref="A40:A43"/>
    <mergeCell ref="B40:B43"/>
    <mergeCell ref="C40:C43"/>
    <mergeCell ref="D40:D42"/>
    <mergeCell ref="AM40:AM43"/>
    <mergeCell ref="AN40:AN43"/>
    <mergeCell ref="AO40:AP43"/>
    <mergeCell ref="A36:A39"/>
    <mergeCell ref="B36:B39"/>
    <mergeCell ref="C36:C39"/>
    <mergeCell ref="D36:D38"/>
    <mergeCell ref="AM36:AM39"/>
    <mergeCell ref="AN36:AN39"/>
    <mergeCell ref="AO28:AP31"/>
    <mergeCell ref="A32:A35"/>
    <mergeCell ref="B32:B35"/>
    <mergeCell ref="C32:C35"/>
    <mergeCell ref="D32:D34"/>
    <mergeCell ref="AM32:AM35"/>
    <mergeCell ref="AN32:AN35"/>
    <mergeCell ref="AO32:AP35"/>
    <mergeCell ref="A28:A31"/>
    <mergeCell ref="B28:B31"/>
    <mergeCell ref="C28:C31"/>
    <mergeCell ref="D28:D30"/>
    <mergeCell ref="AM28:AM31"/>
    <mergeCell ref="AN28:AN31"/>
    <mergeCell ref="AO20:AP23"/>
    <mergeCell ref="A24:A27"/>
    <mergeCell ref="B24:B27"/>
    <mergeCell ref="C24:C27"/>
    <mergeCell ref="D24:D26"/>
    <mergeCell ref="AM24:AM27"/>
    <mergeCell ref="AN24:AN27"/>
    <mergeCell ref="AO24:AP27"/>
    <mergeCell ref="A20:A23"/>
    <mergeCell ref="B20:B23"/>
    <mergeCell ref="C20:C23"/>
    <mergeCell ref="D20:D22"/>
    <mergeCell ref="AM20:AM23"/>
    <mergeCell ref="AN20:AN23"/>
    <mergeCell ref="A16:A19"/>
    <mergeCell ref="B16:B19"/>
    <mergeCell ref="C16:C19"/>
    <mergeCell ref="D16:D18"/>
    <mergeCell ref="AM16:AM19"/>
    <mergeCell ref="AN16:AN19"/>
    <mergeCell ref="AO16:AP19"/>
    <mergeCell ref="K10:O10"/>
    <mergeCell ref="P10:T10"/>
    <mergeCell ref="U10:Y10"/>
    <mergeCell ref="AB10:AE11"/>
    <mergeCell ref="AF10:AN11"/>
    <mergeCell ref="C11:E11"/>
    <mergeCell ref="F11:J11"/>
    <mergeCell ref="K11:O11"/>
    <mergeCell ref="P11:T11"/>
    <mergeCell ref="U11:Y11"/>
    <mergeCell ref="B9:B11"/>
    <mergeCell ref="C9:E9"/>
    <mergeCell ref="F9:J9"/>
    <mergeCell ref="K9:O9"/>
    <mergeCell ref="P9:T9"/>
    <mergeCell ref="U9:Y9"/>
    <mergeCell ref="C10:E10"/>
    <mergeCell ref="F10:J10"/>
    <mergeCell ref="AO15:AP15"/>
    <mergeCell ref="B7:B8"/>
    <mergeCell ref="C7:E7"/>
    <mergeCell ref="F7:J7"/>
    <mergeCell ref="K7:O7"/>
    <mergeCell ref="P7:T7"/>
    <mergeCell ref="U7:Y7"/>
    <mergeCell ref="C8:E8"/>
    <mergeCell ref="F8:J8"/>
    <mergeCell ref="K8:O8"/>
    <mergeCell ref="P8:T8"/>
    <mergeCell ref="U8:Y8"/>
    <mergeCell ref="K1:Y1"/>
    <mergeCell ref="Z1:AB1"/>
    <mergeCell ref="AC1:AD1"/>
    <mergeCell ref="AF1:AG1"/>
    <mergeCell ref="B4:Y4"/>
    <mergeCell ref="B5:E6"/>
    <mergeCell ref="F5:J6"/>
    <mergeCell ref="K5:Y5"/>
    <mergeCell ref="K6:O6"/>
    <mergeCell ref="P6:T6"/>
    <mergeCell ref="U6:Y6"/>
  </mergeCells>
  <phoneticPr fontId="1"/>
  <dataValidations count="2">
    <dataValidation type="list" showInputMessage="1" showErrorMessage="1" sqref="AM16 AM20 AM24 AM28 AM32 AM36 AM40 AM44 AM48 AM52">
      <formula1>"○,　"</formula1>
    </dataValidation>
    <dataValidation type="list" allowBlank="1" showInputMessage="1" showErrorMessage="1" sqref="C16:C55">
      <formula1>"1割,2割,3割"</formula1>
    </dataValidation>
  </dataValidations>
  <printOptions horizontalCentered="1"/>
  <pageMargins left="0.31496062992125984" right="0.31496062992125984" top="0.55118110236220474" bottom="0.35433070866141736" header="0.31496062992125984" footer="0.31496062992125984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0"/>
  <sheetViews>
    <sheetView showZeros="0" view="pageBreakPreview" zoomScale="70" zoomScaleNormal="100" zoomScaleSheetLayoutView="70" workbookViewId="0">
      <selection activeCell="B24" sqref="B24"/>
    </sheetView>
  </sheetViews>
  <sheetFormatPr defaultRowHeight="13.5" x14ac:dyDescent="0.15"/>
  <cols>
    <col min="1" max="1" width="6.125" bestFit="1" customWidth="1"/>
    <col min="2" max="2" width="15.625" customWidth="1"/>
    <col min="3" max="3" width="16" bestFit="1" customWidth="1"/>
    <col min="4" max="4" width="9.375" customWidth="1"/>
    <col min="5" max="5" width="13.625" customWidth="1"/>
    <col min="6" max="6" width="9.375" customWidth="1"/>
    <col min="7" max="7" width="13.625" customWidth="1"/>
    <col min="8" max="8" width="9.375" customWidth="1"/>
    <col min="9" max="9" width="13.625" customWidth="1"/>
    <col min="10" max="10" width="9.5" customWidth="1"/>
    <col min="11" max="11" width="13.625" customWidth="1"/>
    <col min="12" max="12" width="15.125" customWidth="1"/>
    <col min="13" max="16" width="14.75" customWidth="1"/>
  </cols>
  <sheetData>
    <row r="1" spans="1:16" ht="18.75" x14ac:dyDescent="0.15">
      <c r="B1" s="27" t="s">
        <v>43</v>
      </c>
    </row>
    <row r="2" spans="1:16" ht="18.75" x14ac:dyDescent="0.15">
      <c r="B2" s="27"/>
    </row>
    <row r="3" spans="1:16" ht="17.25" x14ac:dyDescent="0.15">
      <c r="B3" s="28"/>
      <c r="J3" s="15"/>
      <c r="K3" s="42" t="s">
        <v>33</v>
      </c>
      <c r="L3" s="267" t="s">
        <v>103</v>
      </c>
      <c r="M3" s="222"/>
      <c r="N3" s="222"/>
      <c r="O3" s="222"/>
      <c r="P3" s="29"/>
    </row>
    <row r="5" spans="1:16" ht="20.100000000000001" customHeight="1" x14ac:dyDescent="0.15">
      <c r="A5" s="210"/>
      <c r="B5" s="219" t="s">
        <v>34</v>
      </c>
      <c r="C5" s="219" t="s">
        <v>7</v>
      </c>
      <c r="D5" s="219" t="s">
        <v>44</v>
      </c>
      <c r="E5" s="219"/>
      <c r="F5" s="223" t="s">
        <v>45</v>
      </c>
      <c r="G5" s="219"/>
      <c r="H5" s="224" t="s">
        <v>35</v>
      </c>
      <c r="I5" s="225"/>
      <c r="J5" s="229" t="s">
        <v>101</v>
      </c>
      <c r="K5" s="230"/>
      <c r="L5" s="39" t="s">
        <v>46</v>
      </c>
      <c r="M5" s="226" t="s">
        <v>36</v>
      </c>
      <c r="N5" s="226" t="s">
        <v>37</v>
      </c>
      <c r="O5" s="228" t="s">
        <v>38</v>
      </c>
      <c r="P5" s="219" t="s">
        <v>39</v>
      </c>
    </row>
    <row r="6" spans="1:16" ht="20.100000000000001" customHeight="1" x14ac:dyDescent="0.15">
      <c r="A6" s="210"/>
      <c r="B6" s="219"/>
      <c r="C6" s="219"/>
      <c r="D6" s="108" t="s">
        <v>1</v>
      </c>
      <c r="E6" s="108" t="s">
        <v>40</v>
      </c>
      <c r="F6" s="108" t="s">
        <v>1</v>
      </c>
      <c r="G6" s="108" t="s">
        <v>40</v>
      </c>
      <c r="H6" s="108" t="s">
        <v>1</v>
      </c>
      <c r="I6" s="108" t="s">
        <v>41</v>
      </c>
      <c r="J6" s="108" t="s">
        <v>1</v>
      </c>
      <c r="K6" s="108" t="s">
        <v>41</v>
      </c>
      <c r="L6" s="108" t="s">
        <v>41</v>
      </c>
      <c r="M6" s="227"/>
      <c r="N6" s="227"/>
      <c r="O6" s="219"/>
      <c r="P6" s="219"/>
    </row>
    <row r="7" spans="1:16" ht="24.95" customHeight="1" x14ac:dyDescent="0.15">
      <c r="A7" s="31">
        <v>1</v>
      </c>
      <c r="B7" s="137" t="s">
        <v>73</v>
      </c>
      <c r="C7" s="138" t="s">
        <v>90</v>
      </c>
      <c r="D7" s="139">
        <v>3</v>
      </c>
      <c r="E7" s="140">
        <v>3000</v>
      </c>
      <c r="F7" s="140">
        <v>0</v>
      </c>
      <c r="G7" s="140">
        <v>0</v>
      </c>
      <c r="H7" s="140">
        <v>3</v>
      </c>
      <c r="I7" s="140">
        <v>600</v>
      </c>
      <c r="J7" s="140">
        <v>3</v>
      </c>
      <c r="K7" s="140">
        <v>1500</v>
      </c>
      <c r="L7" s="140">
        <v>1000</v>
      </c>
      <c r="M7" s="140">
        <v>6100</v>
      </c>
      <c r="N7" s="140">
        <v>1220</v>
      </c>
      <c r="O7" s="140">
        <v>4880</v>
      </c>
      <c r="P7" s="31"/>
    </row>
    <row r="8" spans="1:16" ht="24.95" customHeight="1" x14ac:dyDescent="0.15">
      <c r="A8" s="31">
        <v>2</v>
      </c>
      <c r="B8" s="137" t="s">
        <v>74</v>
      </c>
      <c r="C8" s="138" t="s">
        <v>91</v>
      </c>
      <c r="D8" s="139">
        <v>0</v>
      </c>
      <c r="E8" s="140">
        <v>0</v>
      </c>
      <c r="F8" s="140">
        <v>2</v>
      </c>
      <c r="G8" s="140">
        <v>4000</v>
      </c>
      <c r="H8" s="140">
        <v>2</v>
      </c>
      <c r="I8" s="140">
        <v>400</v>
      </c>
      <c r="J8" s="140">
        <v>2</v>
      </c>
      <c r="K8" s="140">
        <v>1000</v>
      </c>
      <c r="L8" s="140">
        <v>0</v>
      </c>
      <c r="M8" s="140">
        <v>5400</v>
      </c>
      <c r="N8" s="140">
        <v>540</v>
      </c>
      <c r="O8" s="140">
        <v>4860</v>
      </c>
      <c r="P8" s="31"/>
    </row>
    <row r="9" spans="1:16" ht="24.95" customHeight="1" x14ac:dyDescent="0.15">
      <c r="A9" s="31">
        <v>3</v>
      </c>
      <c r="B9" s="107">
        <f>記入例①!B24</f>
        <v>0</v>
      </c>
      <c r="C9" s="32">
        <f>①実績記録票!C24</f>
        <v>0</v>
      </c>
      <c r="D9" s="31">
        <f>①実績記録票!AK24</f>
        <v>0</v>
      </c>
      <c r="E9" s="40">
        <f t="shared" ref="E9:E26" si="0">D9*1000</f>
        <v>0</v>
      </c>
      <c r="F9" s="40">
        <f>①実績記録票!AK25</f>
        <v>0</v>
      </c>
      <c r="G9" s="40">
        <f t="shared" ref="G9:G26" si="1">F9*2000</f>
        <v>0</v>
      </c>
      <c r="H9" s="40">
        <f>①実績記録票!AK26</f>
        <v>0</v>
      </c>
      <c r="I9" s="40">
        <f t="shared" ref="I9:I26" si="2">H9*200</f>
        <v>0</v>
      </c>
      <c r="J9" s="40">
        <f>①実績記録票!AK27</f>
        <v>0</v>
      </c>
      <c r="K9" s="40">
        <f t="shared" ref="K9:K26" si="3">J9*200</f>
        <v>0</v>
      </c>
      <c r="L9" s="40">
        <f>IF(①実績記録票!AM24="○",1000,0)</f>
        <v>0</v>
      </c>
      <c r="M9" s="40">
        <f>E9+G9+I9+L9</f>
        <v>0</v>
      </c>
      <c r="N9" s="40">
        <f>M9-①実績記録票!AN24</f>
        <v>0</v>
      </c>
      <c r="O9" s="40">
        <f t="shared" ref="O9:O26" si="4">M9-N9</f>
        <v>0</v>
      </c>
      <c r="P9" s="31"/>
    </row>
    <row r="10" spans="1:16" ht="24.95" customHeight="1" x14ac:dyDescent="0.15">
      <c r="A10" s="31">
        <v>4</v>
      </c>
      <c r="B10" s="107">
        <f>記入例①!B28</f>
        <v>0</v>
      </c>
      <c r="C10" s="32">
        <f>①実績記録票!C28</f>
        <v>0</v>
      </c>
      <c r="D10" s="31">
        <f>①実績記録票!AK28</f>
        <v>0</v>
      </c>
      <c r="E10" s="40">
        <f t="shared" si="0"/>
        <v>0</v>
      </c>
      <c r="F10" s="40">
        <f>①実績記録票!AK29</f>
        <v>0</v>
      </c>
      <c r="G10" s="40">
        <f t="shared" si="1"/>
        <v>0</v>
      </c>
      <c r="H10" s="40">
        <f>①実績記録票!AK30</f>
        <v>0</v>
      </c>
      <c r="I10" s="40">
        <f t="shared" si="2"/>
        <v>0</v>
      </c>
      <c r="J10" s="40">
        <f>①実績記録票!AK31</f>
        <v>0</v>
      </c>
      <c r="K10" s="40">
        <f t="shared" si="3"/>
        <v>0</v>
      </c>
      <c r="L10" s="40">
        <f>IF(①実績記録票!AM28="○",1000,0)</f>
        <v>0</v>
      </c>
      <c r="M10" s="40">
        <f t="shared" ref="M10:M25" si="5">E10+G10+I10+L10</f>
        <v>0</v>
      </c>
      <c r="N10" s="40">
        <f>M10-①実績記録票!AN28</f>
        <v>0</v>
      </c>
      <c r="O10" s="40">
        <f t="shared" si="4"/>
        <v>0</v>
      </c>
      <c r="P10" s="31"/>
    </row>
    <row r="11" spans="1:16" ht="24.95" customHeight="1" x14ac:dyDescent="0.15">
      <c r="A11" s="31">
        <v>5</v>
      </c>
      <c r="B11" s="107">
        <f>記入例①!B32</f>
        <v>0</v>
      </c>
      <c r="C11" s="32">
        <f>①実績記録票!C32</f>
        <v>0</v>
      </c>
      <c r="D11" s="31">
        <f>①実績記録票!AK32</f>
        <v>0</v>
      </c>
      <c r="E11" s="40">
        <f t="shared" si="0"/>
        <v>0</v>
      </c>
      <c r="F11" s="40">
        <f>①実績記録票!AK33</f>
        <v>0</v>
      </c>
      <c r="G11" s="40">
        <f t="shared" si="1"/>
        <v>0</v>
      </c>
      <c r="H11" s="40">
        <f>①実績記録票!AK34</f>
        <v>0</v>
      </c>
      <c r="I11" s="40">
        <f t="shared" si="2"/>
        <v>0</v>
      </c>
      <c r="J11" s="40">
        <f>①実績記録票!AK35</f>
        <v>0</v>
      </c>
      <c r="K11" s="40">
        <f t="shared" si="3"/>
        <v>0</v>
      </c>
      <c r="L11" s="40">
        <f>IF(①実績記録票!AM32="○",1000,0)</f>
        <v>0</v>
      </c>
      <c r="M11" s="40">
        <f t="shared" si="5"/>
        <v>0</v>
      </c>
      <c r="N11" s="40">
        <f>M11-①実績記録票!AN32</f>
        <v>0</v>
      </c>
      <c r="O11" s="40">
        <f t="shared" si="4"/>
        <v>0</v>
      </c>
      <c r="P11" s="31"/>
    </row>
    <row r="12" spans="1:16" ht="24.95" customHeight="1" x14ac:dyDescent="0.15">
      <c r="A12" s="31">
        <v>6</v>
      </c>
      <c r="B12" s="107">
        <f>記入例①!B36</f>
        <v>0</v>
      </c>
      <c r="C12" s="32">
        <f>①実績記録票!C36</f>
        <v>0</v>
      </c>
      <c r="D12" s="31">
        <f>①実績記録票!AK36</f>
        <v>0</v>
      </c>
      <c r="E12" s="40">
        <f t="shared" si="0"/>
        <v>0</v>
      </c>
      <c r="F12" s="40">
        <f>①実績記録票!AK37</f>
        <v>0</v>
      </c>
      <c r="G12" s="40">
        <f t="shared" si="1"/>
        <v>0</v>
      </c>
      <c r="H12" s="40">
        <f>①実績記録票!AK38</f>
        <v>0</v>
      </c>
      <c r="I12" s="40">
        <f t="shared" si="2"/>
        <v>0</v>
      </c>
      <c r="J12" s="40">
        <f>①実績記録票!AK39</f>
        <v>0</v>
      </c>
      <c r="K12" s="40">
        <f t="shared" si="3"/>
        <v>0</v>
      </c>
      <c r="L12" s="40">
        <f>IF(①実績記録票!AM36="○",1000,0)</f>
        <v>0</v>
      </c>
      <c r="M12" s="40">
        <f t="shared" si="5"/>
        <v>0</v>
      </c>
      <c r="N12" s="40">
        <f>M12-①実績記録票!AN36</f>
        <v>0</v>
      </c>
      <c r="O12" s="40">
        <f t="shared" si="4"/>
        <v>0</v>
      </c>
      <c r="P12" s="31"/>
    </row>
    <row r="13" spans="1:16" ht="24.95" customHeight="1" x14ac:dyDescent="0.15">
      <c r="A13" s="31">
        <v>7</v>
      </c>
      <c r="B13" s="107">
        <f>記入例①!B40</f>
        <v>0</v>
      </c>
      <c r="C13" s="32">
        <f>①実績記録票!C40</f>
        <v>0</v>
      </c>
      <c r="D13" s="31">
        <f>①実績記録票!AK40</f>
        <v>0</v>
      </c>
      <c r="E13" s="40">
        <f t="shared" si="0"/>
        <v>0</v>
      </c>
      <c r="F13" s="40">
        <f>①実績記録票!AK41</f>
        <v>0</v>
      </c>
      <c r="G13" s="40">
        <f t="shared" si="1"/>
        <v>0</v>
      </c>
      <c r="H13" s="40">
        <f>①実績記録票!AK42</f>
        <v>0</v>
      </c>
      <c r="I13" s="40">
        <f t="shared" si="2"/>
        <v>0</v>
      </c>
      <c r="J13" s="40">
        <f>①実績記録票!AK43</f>
        <v>0</v>
      </c>
      <c r="K13" s="40">
        <f t="shared" si="3"/>
        <v>0</v>
      </c>
      <c r="L13" s="40">
        <f>IF(①実績記録票!AM40="○",1000,0)</f>
        <v>0</v>
      </c>
      <c r="M13" s="40">
        <f t="shared" si="5"/>
        <v>0</v>
      </c>
      <c r="N13" s="40">
        <f>M13-①実績記録票!AN40</f>
        <v>0</v>
      </c>
      <c r="O13" s="40">
        <f t="shared" si="4"/>
        <v>0</v>
      </c>
      <c r="P13" s="31"/>
    </row>
    <row r="14" spans="1:16" ht="24.95" customHeight="1" x14ac:dyDescent="0.15">
      <c r="A14" s="31">
        <v>8</v>
      </c>
      <c r="B14" s="107">
        <f>記入例①!B44</f>
        <v>0</v>
      </c>
      <c r="C14" s="32">
        <f>①実績記録票!C44</f>
        <v>0</v>
      </c>
      <c r="D14" s="31">
        <f>①実績記録票!AK44</f>
        <v>0</v>
      </c>
      <c r="E14" s="40">
        <f t="shared" si="0"/>
        <v>0</v>
      </c>
      <c r="F14" s="40">
        <f>①実績記録票!AK45</f>
        <v>0</v>
      </c>
      <c r="G14" s="40">
        <f t="shared" si="1"/>
        <v>0</v>
      </c>
      <c r="H14" s="40">
        <f>①実績記録票!AK46</f>
        <v>0</v>
      </c>
      <c r="I14" s="40">
        <f t="shared" si="2"/>
        <v>0</v>
      </c>
      <c r="J14" s="40">
        <f>①実績記録票!AK47</f>
        <v>0</v>
      </c>
      <c r="K14" s="40">
        <f t="shared" si="3"/>
        <v>0</v>
      </c>
      <c r="L14" s="40">
        <f>IF(①実績記録票!AM44="○",1000,0)</f>
        <v>0</v>
      </c>
      <c r="M14" s="40">
        <f t="shared" si="5"/>
        <v>0</v>
      </c>
      <c r="N14" s="40">
        <f>M14-①実績記録票!AN44</f>
        <v>0</v>
      </c>
      <c r="O14" s="40">
        <f t="shared" si="4"/>
        <v>0</v>
      </c>
      <c r="P14" s="31"/>
    </row>
    <row r="15" spans="1:16" ht="24.95" customHeight="1" x14ac:dyDescent="0.15">
      <c r="A15" s="31">
        <v>9</v>
      </c>
      <c r="B15" s="107">
        <f>記入例①!B48</f>
        <v>0</v>
      </c>
      <c r="C15" s="32">
        <f>①実績記録票!C48</f>
        <v>0</v>
      </c>
      <c r="D15" s="31">
        <f>①実績記録票!AK48</f>
        <v>0</v>
      </c>
      <c r="E15" s="40">
        <f t="shared" si="0"/>
        <v>0</v>
      </c>
      <c r="F15" s="106">
        <f>①実績記録票!AK49</f>
        <v>0</v>
      </c>
      <c r="G15" s="40">
        <f t="shared" si="1"/>
        <v>0</v>
      </c>
      <c r="H15" s="40">
        <f>①実績記録票!AK50</f>
        <v>0</v>
      </c>
      <c r="I15" s="40">
        <f t="shared" si="2"/>
        <v>0</v>
      </c>
      <c r="J15" s="40">
        <f>①実績記録票!AK51</f>
        <v>0</v>
      </c>
      <c r="K15" s="40">
        <f t="shared" si="3"/>
        <v>0</v>
      </c>
      <c r="L15" s="40">
        <f>IF(①実績記録票!AM48="○",1000,0)</f>
        <v>0</v>
      </c>
      <c r="M15" s="40">
        <f t="shared" si="5"/>
        <v>0</v>
      </c>
      <c r="N15" s="40">
        <f>M15-①実績記録票!AN48</f>
        <v>0</v>
      </c>
      <c r="O15" s="40">
        <f t="shared" si="4"/>
        <v>0</v>
      </c>
      <c r="P15" s="31"/>
    </row>
    <row r="16" spans="1:16" ht="24.95" customHeight="1" x14ac:dyDescent="0.15">
      <c r="A16" s="31">
        <v>10</v>
      </c>
      <c r="B16" s="107">
        <f>記入例①!B52</f>
        <v>0</v>
      </c>
      <c r="C16" s="32">
        <f>①実績記録票!C52</f>
        <v>0</v>
      </c>
      <c r="D16" s="31">
        <f>①実績記録票!AK52</f>
        <v>0</v>
      </c>
      <c r="E16" s="40">
        <f t="shared" si="0"/>
        <v>0</v>
      </c>
      <c r="F16" s="106">
        <f>①実績記録票!AK53</f>
        <v>0</v>
      </c>
      <c r="G16" s="40">
        <f t="shared" si="1"/>
        <v>0</v>
      </c>
      <c r="H16" s="40">
        <f>①実績記録票!AK54</f>
        <v>0</v>
      </c>
      <c r="I16" s="40">
        <f t="shared" si="2"/>
        <v>0</v>
      </c>
      <c r="J16" s="40">
        <f>①実績記録票!AK55</f>
        <v>0</v>
      </c>
      <c r="K16" s="40">
        <f t="shared" si="3"/>
        <v>0</v>
      </c>
      <c r="L16" s="40">
        <f>IF(①実績記録票!AM431="○",1000,0)</f>
        <v>0</v>
      </c>
      <c r="M16" s="40">
        <f t="shared" si="5"/>
        <v>0</v>
      </c>
      <c r="N16" s="40">
        <f>M16-①実績記録票!AN52</f>
        <v>0</v>
      </c>
      <c r="O16" s="40">
        <f t="shared" si="4"/>
        <v>0</v>
      </c>
      <c r="P16" s="31"/>
    </row>
    <row r="17" spans="1:16" ht="24.95" customHeight="1" x14ac:dyDescent="0.15">
      <c r="A17" s="31">
        <v>11</v>
      </c>
      <c r="B17" s="107"/>
      <c r="C17" s="107">
        <f>'①-2実績記録票 (2枚目)'!C16</f>
        <v>0</v>
      </c>
      <c r="D17" s="105">
        <f>'①-2実績記録票 (2枚目)'!AK16</f>
        <v>0</v>
      </c>
      <c r="E17" s="106">
        <f t="shared" si="0"/>
        <v>0</v>
      </c>
      <c r="F17" s="105">
        <f>'①-2実績記録票 (2枚目)'!AK17</f>
        <v>0</v>
      </c>
      <c r="G17" s="106">
        <f t="shared" si="1"/>
        <v>0</v>
      </c>
      <c r="H17" s="105">
        <f>'①-2実績記録票 (2枚目)'!AK18</f>
        <v>0</v>
      </c>
      <c r="I17" s="106">
        <f t="shared" si="2"/>
        <v>0</v>
      </c>
      <c r="J17" s="40">
        <f>'①-2実績記録票 (2枚目)'!AM19</f>
        <v>0</v>
      </c>
      <c r="K17" s="40">
        <f t="shared" si="3"/>
        <v>0</v>
      </c>
      <c r="L17" s="40">
        <f>IF('①-2実績記録票 (2枚目)'!AM16="○",1000,0)</f>
        <v>0</v>
      </c>
      <c r="M17" s="106">
        <f>E17+G17+I17+L17</f>
        <v>0</v>
      </c>
      <c r="N17" s="40">
        <f>M17-'①-2実績記録票 (2枚目)'!AN16</f>
        <v>0</v>
      </c>
      <c r="O17" s="106">
        <f>M17-N17</f>
        <v>0</v>
      </c>
      <c r="P17" s="31"/>
    </row>
    <row r="18" spans="1:16" ht="24.95" customHeight="1" x14ac:dyDescent="0.15">
      <c r="A18" s="31">
        <v>12</v>
      </c>
      <c r="B18" s="107"/>
      <c r="C18" s="107">
        <f>'①-2実績記録票 (2枚目)'!C20</f>
        <v>0</v>
      </c>
      <c r="D18" s="105">
        <f>'①-2実績記録票 (2枚目)'!AK20</f>
        <v>0</v>
      </c>
      <c r="E18" s="106">
        <f t="shared" si="0"/>
        <v>0</v>
      </c>
      <c r="F18" s="105">
        <f>'①-2実績記録票 (2枚目)'!AK21</f>
        <v>0</v>
      </c>
      <c r="G18" s="106">
        <f t="shared" si="1"/>
        <v>0</v>
      </c>
      <c r="H18" s="105">
        <f>'①-2実績記録票 (2枚目)'!AK22</f>
        <v>0</v>
      </c>
      <c r="I18" s="106">
        <f t="shared" si="2"/>
        <v>0</v>
      </c>
      <c r="J18" s="40">
        <f>'①-2実績記録票 (2枚目)'!AM23</f>
        <v>0</v>
      </c>
      <c r="K18" s="40">
        <f t="shared" si="3"/>
        <v>0</v>
      </c>
      <c r="L18" s="40">
        <f>IF('①-2実績記録票 (2枚目)'!AM20="○",1000,0)</f>
        <v>0</v>
      </c>
      <c r="M18" s="106">
        <f t="shared" ref="M18:M20" si="6">E18+G18+I18+L18</f>
        <v>0</v>
      </c>
      <c r="N18" s="40">
        <f>M18-'①-2実績記録票 (2枚目)'!AN20</f>
        <v>0</v>
      </c>
      <c r="O18" s="106">
        <f t="shared" ref="O18:O21" si="7">M18-N18</f>
        <v>0</v>
      </c>
      <c r="P18" s="31"/>
    </row>
    <row r="19" spans="1:16" ht="24.95" customHeight="1" x14ac:dyDescent="0.15">
      <c r="A19" s="31">
        <v>13</v>
      </c>
      <c r="B19" s="107"/>
      <c r="C19" s="107">
        <f>'①-2実績記録票 (2枚目)'!C24</f>
        <v>0</v>
      </c>
      <c r="D19" s="105">
        <f>'①-2実績記録票 (2枚目)'!AK24</f>
        <v>0</v>
      </c>
      <c r="E19" s="106">
        <f t="shared" si="0"/>
        <v>0</v>
      </c>
      <c r="F19" s="105">
        <f>'①-2実績記録票 (2枚目)'!AK25</f>
        <v>0</v>
      </c>
      <c r="G19" s="106">
        <f t="shared" si="1"/>
        <v>0</v>
      </c>
      <c r="H19" s="105">
        <f>'①-2実績記録票 (2枚目)'!AK26</f>
        <v>0</v>
      </c>
      <c r="I19" s="106">
        <f t="shared" si="2"/>
        <v>0</v>
      </c>
      <c r="J19" s="40">
        <f>'①-2実績記録票 (2枚目)'!AM27</f>
        <v>0</v>
      </c>
      <c r="K19" s="40">
        <f t="shared" si="3"/>
        <v>0</v>
      </c>
      <c r="L19" s="40">
        <f>IF('①-2実績記録票 (2枚目)'!AM24="○",1000,0)</f>
        <v>0</v>
      </c>
      <c r="M19" s="106">
        <f t="shared" si="6"/>
        <v>0</v>
      </c>
      <c r="N19" s="40">
        <f>M19-'①-2実績記録票 (2枚目)'!AN24</f>
        <v>0</v>
      </c>
      <c r="O19" s="106">
        <f t="shared" si="7"/>
        <v>0</v>
      </c>
      <c r="P19" s="31"/>
    </row>
    <row r="20" spans="1:16" ht="24.95" customHeight="1" x14ac:dyDescent="0.15">
      <c r="A20" s="31">
        <v>14</v>
      </c>
      <c r="B20" s="107"/>
      <c r="C20" s="107">
        <f>'①-2実績記録票 (2枚目)'!C28</f>
        <v>0</v>
      </c>
      <c r="D20" s="105">
        <f>'①-2実績記録票 (2枚目)'!AK28</f>
        <v>0</v>
      </c>
      <c r="E20" s="106">
        <f t="shared" si="0"/>
        <v>0</v>
      </c>
      <c r="F20" s="105">
        <f>'①-2実績記録票 (2枚目)'!AK29</f>
        <v>0</v>
      </c>
      <c r="G20" s="106">
        <f t="shared" si="1"/>
        <v>0</v>
      </c>
      <c r="H20" s="105">
        <f>'①-2実績記録票 (2枚目)'!AK30</f>
        <v>0</v>
      </c>
      <c r="I20" s="106">
        <f t="shared" si="2"/>
        <v>0</v>
      </c>
      <c r="J20" s="40">
        <f>'①-2実績記録票 (2枚目)'!AM31</f>
        <v>0</v>
      </c>
      <c r="K20" s="40">
        <f t="shared" si="3"/>
        <v>0</v>
      </c>
      <c r="L20" s="40">
        <f>IF('①-2実績記録票 (2枚目)'!AM28="○",1000,0)</f>
        <v>0</v>
      </c>
      <c r="M20" s="106">
        <f t="shared" si="6"/>
        <v>0</v>
      </c>
      <c r="N20" s="40">
        <f>M20-'①-2実績記録票 (2枚目)'!AN28</f>
        <v>0</v>
      </c>
      <c r="O20" s="106">
        <f t="shared" si="7"/>
        <v>0</v>
      </c>
      <c r="P20" s="31"/>
    </row>
    <row r="21" spans="1:16" ht="24.95" customHeight="1" x14ac:dyDescent="0.15">
      <c r="A21" s="31">
        <v>15</v>
      </c>
      <c r="B21" s="107"/>
      <c r="C21" s="107">
        <f>'①-2実績記録票 (2枚目)'!C32</f>
        <v>0</v>
      </c>
      <c r="D21" s="105">
        <f>'①-2実績記録票 (2枚目)'!AK32</f>
        <v>0</v>
      </c>
      <c r="E21" s="106">
        <f t="shared" si="0"/>
        <v>0</v>
      </c>
      <c r="F21" s="105">
        <f>'①-2実績記録票 (2枚目)'!AK33</f>
        <v>0</v>
      </c>
      <c r="G21" s="106">
        <f t="shared" si="1"/>
        <v>0</v>
      </c>
      <c r="H21" s="105">
        <f>'①-2実績記録票 (2枚目)'!AK34</f>
        <v>0</v>
      </c>
      <c r="I21" s="106">
        <f t="shared" si="2"/>
        <v>0</v>
      </c>
      <c r="J21" s="40">
        <f>'①-2実績記録票 (2枚目)'!AM35</f>
        <v>0</v>
      </c>
      <c r="K21" s="40">
        <f t="shared" si="3"/>
        <v>0</v>
      </c>
      <c r="L21" s="40">
        <f>IF('①-2実績記録票 (2枚目)'!AM32="○",1000,0)</f>
        <v>0</v>
      </c>
      <c r="M21" s="106">
        <f>E21+G21+I21+L21</f>
        <v>0</v>
      </c>
      <c r="N21" s="40">
        <f>M21-'①-2実績記録票 (2枚目)'!AN32</f>
        <v>0</v>
      </c>
      <c r="O21" s="106">
        <f t="shared" si="7"/>
        <v>0</v>
      </c>
      <c r="P21" s="31"/>
    </row>
    <row r="22" spans="1:16" ht="24.95" customHeight="1" x14ac:dyDescent="0.15">
      <c r="A22" s="31">
        <v>16</v>
      </c>
      <c r="B22" s="107"/>
      <c r="C22" s="107">
        <f>'①-2実績記録票 (2枚目)'!C36</f>
        <v>0</v>
      </c>
      <c r="D22" s="105">
        <f>'①-2実績記録票 (2枚目)'!AK36</f>
        <v>0</v>
      </c>
      <c r="E22" s="106">
        <f t="shared" si="0"/>
        <v>0</v>
      </c>
      <c r="F22" s="105">
        <f>'①-2実績記録票 (2枚目)'!AK37</f>
        <v>0</v>
      </c>
      <c r="G22" s="106">
        <f t="shared" si="1"/>
        <v>0</v>
      </c>
      <c r="H22" s="105">
        <f>'①-2実績記録票 (2枚目)'!AK38</f>
        <v>0</v>
      </c>
      <c r="I22" s="106">
        <f t="shared" si="2"/>
        <v>0</v>
      </c>
      <c r="J22" s="40">
        <f>'①-2実績記録票 (2枚目)'!AM39</f>
        <v>0</v>
      </c>
      <c r="K22" s="40">
        <f t="shared" si="3"/>
        <v>0</v>
      </c>
      <c r="L22" s="40">
        <f>IF('①-2実績記録票 (2枚目)'!AM36="○",1000,0)</f>
        <v>0</v>
      </c>
      <c r="M22" s="106">
        <f>E22+G22+I22+L22</f>
        <v>0</v>
      </c>
      <c r="N22" s="40">
        <f>M22-'①-2実績記録票 (2枚目)'!AN36</f>
        <v>0</v>
      </c>
      <c r="O22" s="106">
        <f>M22-N22</f>
        <v>0</v>
      </c>
      <c r="P22" s="31"/>
    </row>
    <row r="23" spans="1:16" ht="24.95" customHeight="1" x14ac:dyDescent="0.15">
      <c r="A23" s="31">
        <v>17</v>
      </c>
      <c r="B23" s="107"/>
      <c r="C23" s="107">
        <f>'①-2実績記録票 (2枚目)'!C40</f>
        <v>0</v>
      </c>
      <c r="D23" s="105">
        <f>'①-2実績記録票 (2枚目)'!AK40</f>
        <v>0</v>
      </c>
      <c r="E23" s="106">
        <f t="shared" si="0"/>
        <v>0</v>
      </c>
      <c r="F23" s="105">
        <f>'①-2実績記録票 (2枚目)'!AK41</f>
        <v>0</v>
      </c>
      <c r="G23" s="106">
        <f t="shared" si="1"/>
        <v>0</v>
      </c>
      <c r="H23" s="105">
        <f>'①-2実績記録票 (2枚目)'!AK42</f>
        <v>0</v>
      </c>
      <c r="I23" s="106">
        <f t="shared" si="2"/>
        <v>0</v>
      </c>
      <c r="J23" s="40">
        <f>'①-2実績記録票 (2枚目)'!AM43</f>
        <v>0</v>
      </c>
      <c r="K23" s="40">
        <f t="shared" si="3"/>
        <v>0</v>
      </c>
      <c r="L23" s="40">
        <f>IF('①-2実績記録票 (2枚目)'!AM40="○",1000,0)</f>
        <v>0</v>
      </c>
      <c r="M23" s="106">
        <f t="shared" si="5"/>
        <v>0</v>
      </c>
      <c r="N23" s="40">
        <f>M23-'①-2実績記録票 (2枚目)'!AN40</f>
        <v>0</v>
      </c>
      <c r="O23" s="106">
        <f t="shared" si="4"/>
        <v>0</v>
      </c>
      <c r="P23" s="31"/>
    </row>
    <row r="24" spans="1:16" ht="24.95" customHeight="1" x14ac:dyDescent="0.15">
      <c r="A24" s="31">
        <v>18</v>
      </c>
      <c r="B24" s="107"/>
      <c r="C24" s="107">
        <f>'①-2実績記録票 (2枚目)'!C44</f>
        <v>0</v>
      </c>
      <c r="D24" s="105">
        <f>'①-2実績記録票 (2枚目)'!AK44</f>
        <v>0</v>
      </c>
      <c r="E24" s="106">
        <f t="shared" si="0"/>
        <v>0</v>
      </c>
      <c r="F24" s="105">
        <f>'①-2実績記録票 (2枚目)'!AK45</f>
        <v>0</v>
      </c>
      <c r="G24" s="106">
        <f t="shared" si="1"/>
        <v>0</v>
      </c>
      <c r="H24" s="105">
        <f>'①-2実績記録票 (2枚目)'!AK46</f>
        <v>0</v>
      </c>
      <c r="I24" s="106">
        <f t="shared" si="2"/>
        <v>0</v>
      </c>
      <c r="J24" s="40">
        <f>'①-2実績記録票 (2枚目)'!AM47</f>
        <v>0</v>
      </c>
      <c r="K24" s="40">
        <f t="shared" si="3"/>
        <v>0</v>
      </c>
      <c r="L24" s="40">
        <f>IF('①-2実績記録票 (2枚目)'!AM44="○",1000,0)</f>
        <v>0</v>
      </c>
      <c r="M24" s="106">
        <f t="shared" si="5"/>
        <v>0</v>
      </c>
      <c r="N24" s="40">
        <f>M24-'①-2実績記録票 (2枚目)'!AN44</f>
        <v>0</v>
      </c>
      <c r="O24" s="106">
        <f t="shared" si="4"/>
        <v>0</v>
      </c>
      <c r="P24" s="31"/>
    </row>
    <row r="25" spans="1:16" ht="24.95" customHeight="1" x14ac:dyDescent="0.15">
      <c r="A25" s="31">
        <v>19</v>
      </c>
      <c r="B25" s="107"/>
      <c r="C25" s="107">
        <f>'①-2実績記録票 (2枚目)'!C48</f>
        <v>0</v>
      </c>
      <c r="D25" s="105">
        <f>'①-2実績記録票 (2枚目)'!AK48</f>
        <v>0</v>
      </c>
      <c r="E25" s="106">
        <f t="shared" si="0"/>
        <v>0</v>
      </c>
      <c r="F25" s="105">
        <f>'①-2実績記録票 (2枚目)'!AK49</f>
        <v>0</v>
      </c>
      <c r="G25" s="106">
        <f t="shared" si="1"/>
        <v>0</v>
      </c>
      <c r="H25" s="105">
        <f>'①-2実績記録票 (2枚目)'!AK50</f>
        <v>0</v>
      </c>
      <c r="I25" s="106">
        <f t="shared" si="2"/>
        <v>0</v>
      </c>
      <c r="J25" s="40">
        <f>'①-2実績記録票 (2枚目)'!AM51</f>
        <v>0</v>
      </c>
      <c r="K25" s="40">
        <f t="shared" si="3"/>
        <v>0</v>
      </c>
      <c r="L25" s="40">
        <f>IF('①-2実績記録票 (2枚目)'!AM48="○",1000,0)</f>
        <v>0</v>
      </c>
      <c r="M25" s="106">
        <f t="shared" si="5"/>
        <v>0</v>
      </c>
      <c r="N25" s="40">
        <f>M25-'①-2実績記録票 (2枚目)'!AN48</f>
        <v>0</v>
      </c>
      <c r="O25" s="106">
        <f t="shared" si="4"/>
        <v>0</v>
      </c>
      <c r="P25" s="31"/>
    </row>
    <row r="26" spans="1:16" ht="24.95" customHeight="1" x14ac:dyDescent="0.15">
      <c r="A26" s="31">
        <v>20</v>
      </c>
      <c r="B26" s="107"/>
      <c r="C26" s="107">
        <f>'①-2実績記録票 (2枚目)'!C52</f>
        <v>0</v>
      </c>
      <c r="D26" s="105">
        <f>'①-2実績記録票 (2枚目)'!AK52</f>
        <v>0</v>
      </c>
      <c r="E26" s="106">
        <f t="shared" si="0"/>
        <v>0</v>
      </c>
      <c r="F26" s="105">
        <f>'①-2実績記録票 (2枚目)'!AK53</f>
        <v>0</v>
      </c>
      <c r="G26" s="106">
        <f t="shared" si="1"/>
        <v>0</v>
      </c>
      <c r="H26" s="105">
        <f>'①-2実績記録票 (2枚目)'!AK54</f>
        <v>0</v>
      </c>
      <c r="I26" s="106">
        <f t="shared" si="2"/>
        <v>0</v>
      </c>
      <c r="J26" s="40">
        <f>'①-2実績記録票 (2枚目)'!AM55</f>
        <v>0</v>
      </c>
      <c r="K26" s="40">
        <f t="shared" si="3"/>
        <v>0</v>
      </c>
      <c r="L26" s="40">
        <f>IF('①-2実績記録票 (2枚目)'!AM52="○",1000,0)</f>
        <v>0</v>
      </c>
      <c r="M26" s="106">
        <f>E26+G26+I26+L26</f>
        <v>0</v>
      </c>
      <c r="N26" s="40">
        <f>M26-'①-2実績記録票 (2枚目)'!AN52</f>
        <v>0</v>
      </c>
      <c r="O26" s="106">
        <f t="shared" si="4"/>
        <v>0</v>
      </c>
      <c r="P26" s="31"/>
    </row>
    <row r="27" spans="1:16" ht="24.95" customHeight="1" x14ac:dyDescent="0.15">
      <c r="A27" s="33" t="s">
        <v>3</v>
      </c>
      <c r="B27" s="34" t="s">
        <v>104</v>
      </c>
      <c r="C27" s="35"/>
      <c r="D27" s="105">
        <f>SUM(D7:D26)</f>
        <v>3</v>
      </c>
      <c r="E27" s="106">
        <f t="shared" ref="E27:N27" si="8">SUM(E7:E26)</f>
        <v>3000</v>
      </c>
      <c r="F27" s="106">
        <f t="shared" si="8"/>
        <v>2</v>
      </c>
      <c r="G27" s="106">
        <f>SUM(G7:G26)</f>
        <v>4000</v>
      </c>
      <c r="H27" s="106">
        <f t="shared" si="8"/>
        <v>5</v>
      </c>
      <c r="I27" s="106">
        <f t="shared" si="8"/>
        <v>1000</v>
      </c>
      <c r="J27" s="40">
        <f>SUM(J7:J26)</f>
        <v>5</v>
      </c>
      <c r="K27" s="40">
        <f>SUM(K7:K26)</f>
        <v>2500</v>
      </c>
      <c r="L27" s="106">
        <f t="shared" si="8"/>
        <v>1000</v>
      </c>
      <c r="M27" s="106">
        <f t="shared" si="8"/>
        <v>11500</v>
      </c>
      <c r="N27" s="106">
        <f t="shared" si="8"/>
        <v>1760</v>
      </c>
      <c r="O27" s="106">
        <f>SUM(O7:O26)</f>
        <v>9740</v>
      </c>
      <c r="P27" s="31"/>
    </row>
    <row r="28" spans="1:16" ht="24.95" customHeight="1" x14ac:dyDescent="0.15">
      <c r="A28" s="36"/>
      <c r="B28" s="36"/>
      <c r="C28" s="36"/>
      <c r="D28" s="37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</row>
    <row r="29" spans="1:16" ht="19.5" customHeight="1" x14ac:dyDescent="0.15">
      <c r="C29" s="71"/>
      <c r="D29" s="71"/>
      <c r="E29" s="71"/>
      <c r="F29" s="71"/>
      <c r="G29" s="71"/>
    </row>
    <row r="30" spans="1:16" ht="18.75" x14ac:dyDescent="0.15">
      <c r="C30" s="72">
        <f ca="1">①実績記録票!AF1</f>
        <v>4</v>
      </c>
      <c r="D30" s="220" t="s">
        <v>42</v>
      </c>
      <c r="E30" s="220"/>
      <c r="F30" s="266">
        <v>7300</v>
      </c>
      <c r="G30" s="266"/>
      <c r="H30" s="58" t="s">
        <v>47</v>
      </c>
      <c r="I30" s="8"/>
      <c r="J30" s="8"/>
      <c r="K30" s="8"/>
      <c r="L30" s="8"/>
    </row>
  </sheetData>
  <mergeCells count="14">
    <mergeCell ref="A5:A6"/>
    <mergeCell ref="B5:B6"/>
    <mergeCell ref="C5:C6"/>
    <mergeCell ref="D5:E5"/>
    <mergeCell ref="F5:G5"/>
    <mergeCell ref="O5:O6"/>
    <mergeCell ref="P5:P6"/>
    <mergeCell ref="D30:E30"/>
    <mergeCell ref="F30:G30"/>
    <mergeCell ref="L3:O3"/>
    <mergeCell ref="H5:I5"/>
    <mergeCell ref="J5:K5"/>
    <mergeCell ref="M5:M6"/>
    <mergeCell ref="N5:N6"/>
  </mergeCells>
  <phoneticPr fontId="1"/>
  <printOptions horizontalCentered="1"/>
  <pageMargins left="0.51181102362204722" right="0.51181102362204722" top="0.74803149606299213" bottom="0.74803149606299213" header="0.31496062992125984" footer="0.31496062992125984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view="pageBreakPreview" zoomScale="60" zoomScaleNormal="100" workbookViewId="0">
      <selection activeCell="G17" sqref="G17"/>
    </sheetView>
  </sheetViews>
  <sheetFormatPr defaultRowHeight="14.25" x14ac:dyDescent="0.15"/>
  <cols>
    <col min="1" max="1" width="19.375" style="43" bestFit="1" customWidth="1"/>
    <col min="2" max="2" width="17.25" style="43" bestFit="1" customWidth="1"/>
    <col min="3" max="12" width="5.625" style="43" customWidth="1"/>
    <col min="13" max="16384" width="9" style="43"/>
  </cols>
  <sheetData>
    <row r="1" spans="1:12" ht="24" x14ac:dyDescent="0.15">
      <c r="A1" s="232" t="s">
        <v>70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</row>
    <row r="2" spans="1:12" s="45" customFormat="1" ht="17.25" x14ac:dyDescent="0.15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2" s="45" customFormat="1" ht="17.25" x14ac:dyDescent="0.15"/>
    <row r="4" spans="1:12" s="45" customFormat="1" ht="18.75" x14ac:dyDescent="0.15">
      <c r="A4" s="45" t="s">
        <v>105</v>
      </c>
    </row>
    <row r="5" spans="1:12" s="45" customFormat="1" ht="17.25" x14ac:dyDescent="0.15"/>
    <row r="6" spans="1:12" s="45" customFormat="1" ht="17.25" x14ac:dyDescent="0.15"/>
    <row r="7" spans="1:12" s="45" customFormat="1" ht="17.25" x14ac:dyDescent="0.15"/>
    <row r="8" spans="1:12" s="45" customFormat="1" ht="24" x14ac:dyDescent="0.15">
      <c r="B8" s="73" t="s">
        <v>108</v>
      </c>
      <c r="C8" s="97">
        <v>2</v>
      </c>
      <c r="D8" s="69" t="s">
        <v>48</v>
      </c>
      <c r="E8" s="97">
        <v>2</v>
      </c>
      <c r="F8" s="69" t="s">
        <v>51</v>
      </c>
      <c r="G8" s="74"/>
      <c r="H8" s="77"/>
    </row>
    <row r="9" spans="1:12" s="45" customFormat="1" ht="19.5" thickBot="1" x14ac:dyDescent="0.2">
      <c r="B9" s="75"/>
      <c r="C9" s="46"/>
      <c r="D9" s="67"/>
      <c r="E9" s="46"/>
      <c r="F9" s="67"/>
      <c r="G9" s="76"/>
      <c r="H9" s="77"/>
    </row>
    <row r="10" spans="1:12" s="45" customFormat="1" ht="31.5" thickBot="1" x14ac:dyDescent="0.2">
      <c r="B10" s="84" t="s">
        <v>52</v>
      </c>
      <c r="C10" s="268">
        <v>7300</v>
      </c>
      <c r="D10" s="268"/>
      <c r="E10" s="268"/>
      <c r="F10" s="268"/>
      <c r="G10" s="234" t="s">
        <v>12</v>
      </c>
      <c r="H10" s="235"/>
    </row>
    <row r="11" spans="1:12" s="45" customFormat="1" ht="18.75" x14ac:dyDescent="0.15">
      <c r="B11" s="47"/>
      <c r="C11" s="48"/>
      <c r="D11" s="48"/>
      <c r="E11" s="48"/>
      <c r="F11" s="49"/>
      <c r="G11" s="47"/>
      <c r="H11" s="47"/>
    </row>
    <row r="12" spans="1:12" s="45" customFormat="1" ht="17.25" x14ac:dyDescent="0.15">
      <c r="F12" s="50"/>
    </row>
    <row r="13" spans="1:12" s="45" customFormat="1" ht="17.25" x14ac:dyDescent="0.15">
      <c r="A13" s="236" t="s">
        <v>53</v>
      </c>
      <c r="B13" s="236"/>
      <c r="C13" s="236"/>
      <c r="D13" s="236"/>
      <c r="E13" s="236"/>
      <c r="F13" s="236"/>
      <c r="G13" s="236"/>
      <c r="H13" s="236"/>
      <c r="I13" s="236"/>
      <c r="J13" s="236"/>
      <c r="K13" s="236"/>
      <c r="L13" s="236"/>
    </row>
    <row r="14" spans="1:12" s="45" customFormat="1" ht="17.25" x14ac:dyDescent="0.15">
      <c r="A14" s="66"/>
      <c r="B14" s="66"/>
      <c r="C14" s="66"/>
      <c r="D14" s="66"/>
      <c r="E14" s="66"/>
      <c r="F14" s="66"/>
      <c r="G14" s="66"/>
      <c r="H14" s="66"/>
      <c r="I14" s="66"/>
      <c r="J14" s="66"/>
      <c r="K14" s="66"/>
      <c r="L14" s="66"/>
    </row>
    <row r="15" spans="1:12" s="45" customFormat="1" ht="17.25" x14ac:dyDescent="0.15">
      <c r="A15" s="51"/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</row>
    <row r="16" spans="1:12" s="45" customFormat="1" ht="18.75" x14ac:dyDescent="0.15">
      <c r="F16" s="85" t="s">
        <v>108</v>
      </c>
      <c r="G16" s="96">
        <v>2</v>
      </c>
      <c r="H16" s="87" t="s">
        <v>48</v>
      </c>
      <c r="I16" s="96">
        <v>3</v>
      </c>
      <c r="J16" s="87" t="s">
        <v>88</v>
      </c>
      <c r="K16" s="96">
        <v>10</v>
      </c>
      <c r="L16" s="88" t="s">
        <v>89</v>
      </c>
    </row>
    <row r="17" spans="1:12" s="45" customFormat="1" ht="17.25" x14ac:dyDescent="0.15">
      <c r="G17" s="61"/>
      <c r="H17" s="61"/>
      <c r="I17" s="61"/>
      <c r="J17" s="61"/>
      <c r="K17" s="61"/>
      <c r="L17" s="61"/>
    </row>
    <row r="18" spans="1:12" s="45" customFormat="1" ht="17.25" x14ac:dyDescent="0.15">
      <c r="G18" s="61"/>
      <c r="H18" s="61"/>
      <c r="I18" s="61"/>
      <c r="J18" s="61"/>
      <c r="K18" s="61"/>
      <c r="L18" s="61"/>
    </row>
    <row r="19" spans="1:12" s="45" customFormat="1" ht="17.25" x14ac:dyDescent="0.15"/>
    <row r="20" spans="1:12" ht="31.5" customHeight="1" x14ac:dyDescent="0.15">
      <c r="A20" s="231" t="s">
        <v>54</v>
      </c>
      <c r="B20" s="231"/>
      <c r="C20" s="64">
        <v>1</v>
      </c>
      <c r="D20" s="64">
        <v>9</v>
      </c>
      <c r="E20" s="64" t="s">
        <v>75</v>
      </c>
      <c r="F20" s="65" t="s">
        <v>75</v>
      </c>
      <c r="G20" s="65" t="s">
        <v>75</v>
      </c>
      <c r="H20" s="65" t="s">
        <v>75</v>
      </c>
      <c r="I20" s="65" t="s">
        <v>75</v>
      </c>
      <c r="J20" s="65" t="s">
        <v>75</v>
      </c>
      <c r="K20" s="65" t="s">
        <v>75</v>
      </c>
      <c r="L20" s="65" t="s">
        <v>75</v>
      </c>
    </row>
    <row r="21" spans="1:12" ht="21.75" customHeight="1" x14ac:dyDescent="0.15">
      <c r="A21" s="231" t="s">
        <v>55</v>
      </c>
      <c r="B21" s="237" t="s">
        <v>56</v>
      </c>
      <c r="C21" s="54" t="s">
        <v>76</v>
      </c>
      <c r="D21" s="269" t="s">
        <v>77</v>
      </c>
      <c r="E21" s="270"/>
      <c r="F21" s="270"/>
      <c r="G21" s="270"/>
      <c r="H21" s="270"/>
      <c r="I21" s="270"/>
      <c r="J21" s="270"/>
      <c r="K21" s="270"/>
      <c r="L21" s="271"/>
    </row>
    <row r="22" spans="1:12" ht="48" customHeight="1" x14ac:dyDescent="0.15">
      <c r="A22" s="231"/>
      <c r="B22" s="237"/>
      <c r="C22" s="272" t="s">
        <v>78</v>
      </c>
      <c r="D22" s="273"/>
      <c r="E22" s="273"/>
      <c r="F22" s="273"/>
      <c r="G22" s="273"/>
      <c r="H22" s="273"/>
      <c r="I22" s="273"/>
      <c r="J22" s="273"/>
      <c r="K22" s="273"/>
      <c r="L22" s="274"/>
    </row>
    <row r="23" spans="1:12" ht="36.75" customHeight="1" x14ac:dyDescent="0.15">
      <c r="A23" s="231"/>
      <c r="B23" s="60" t="s">
        <v>58</v>
      </c>
      <c r="C23" s="275" t="s">
        <v>79</v>
      </c>
      <c r="D23" s="276"/>
      <c r="E23" s="276"/>
      <c r="F23" s="276"/>
      <c r="G23" s="276"/>
      <c r="H23" s="276"/>
      <c r="I23" s="276"/>
      <c r="J23" s="276"/>
      <c r="K23" s="276"/>
      <c r="L23" s="277"/>
    </row>
    <row r="24" spans="1:12" ht="84" customHeight="1" x14ac:dyDescent="0.15">
      <c r="A24" s="231"/>
      <c r="B24" s="59" t="s">
        <v>59</v>
      </c>
      <c r="C24" s="278" t="s">
        <v>80</v>
      </c>
      <c r="D24" s="279"/>
      <c r="E24" s="279"/>
      <c r="F24" s="279"/>
      <c r="G24" s="279"/>
      <c r="H24" s="279"/>
      <c r="I24" s="279"/>
      <c r="J24" s="279"/>
      <c r="K24" s="245" t="s">
        <v>60</v>
      </c>
      <c r="L24" s="246"/>
    </row>
    <row r="25" spans="1:12" ht="63" customHeight="1" x14ac:dyDescent="0.15">
      <c r="A25" s="231"/>
      <c r="B25" s="59" t="s">
        <v>61</v>
      </c>
      <c r="C25" s="275" t="s">
        <v>81</v>
      </c>
      <c r="D25" s="276"/>
      <c r="E25" s="276"/>
      <c r="F25" s="276"/>
      <c r="G25" s="276"/>
      <c r="H25" s="276"/>
      <c r="I25" s="276"/>
      <c r="J25" s="276"/>
      <c r="K25" s="276"/>
      <c r="L25" s="277"/>
    </row>
    <row r="26" spans="1:12" ht="31.5" customHeight="1" x14ac:dyDescent="0.15">
      <c r="A26" s="231" t="s">
        <v>62</v>
      </c>
      <c r="B26" s="59" t="s">
        <v>63</v>
      </c>
      <c r="C26" s="275" t="s">
        <v>82</v>
      </c>
      <c r="D26" s="280"/>
      <c r="E26" s="280"/>
      <c r="F26" s="280"/>
      <c r="G26" s="280"/>
      <c r="H26" s="280"/>
      <c r="I26" s="280"/>
      <c r="J26" s="280"/>
      <c r="K26" s="280"/>
      <c r="L26" s="281"/>
    </row>
    <row r="27" spans="1:12" ht="31.5" customHeight="1" x14ac:dyDescent="0.15">
      <c r="A27" s="231"/>
      <c r="B27" s="57" t="s">
        <v>64</v>
      </c>
      <c r="C27" s="282" t="s">
        <v>83</v>
      </c>
      <c r="D27" s="283"/>
      <c r="E27" s="283"/>
      <c r="F27" s="283"/>
      <c r="G27" s="283"/>
      <c r="H27" s="283"/>
      <c r="I27" s="283"/>
      <c r="J27" s="283"/>
      <c r="K27" s="283"/>
      <c r="L27" s="284"/>
    </row>
    <row r="28" spans="1:12" ht="21" customHeight="1" x14ac:dyDescent="0.15">
      <c r="A28" s="231"/>
      <c r="B28" s="57" t="s">
        <v>65</v>
      </c>
      <c r="C28" s="282" t="s">
        <v>66</v>
      </c>
      <c r="D28" s="283"/>
      <c r="E28" s="283"/>
      <c r="F28" s="283"/>
      <c r="G28" s="283"/>
      <c r="H28" s="283"/>
      <c r="I28" s="283"/>
      <c r="J28" s="283"/>
      <c r="K28" s="283"/>
      <c r="L28" s="284"/>
    </row>
    <row r="29" spans="1:12" ht="42" customHeight="1" x14ac:dyDescent="0.15">
      <c r="A29" s="231"/>
      <c r="B29" s="57" t="s">
        <v>67</v>
      </c>
      <c r="C29" s="282" t="s">
        <v>84</v>
      </c>
      <c r="D29" s="283"/>
      <c r="E29" s="283"/>
      <c r="F29" s="283"/>
      <c r="G29" s="283"/>
      <c r="H29" s="283"/>
      <c r="I29" s="283"/>
      <c r="J29" s="283"/>
      <c r="K29" s="283"/>
      <c r="L29" s="284"/>
    </row>
    <row r="30" spans="1:12" ht="21" customHeight="1" x14ac:dyDescent="0.15">
      <c r="A30" s="231"/>
      <c r="B30" s="57" t="s">
        <v>85</v>
      </c>
      <c r="C30" s="282" t="s">
        <v>86</v>
      </c>
      <c r="D30" s="283"/>
      <c r="E30" s="283"/>
      <c r="F30" s="283"/>
      <c r="G30" s="283"/>
      <c r="H30" s="283"/>
      <c r="I30" s="283"/>
      <c r="J30" s="283"/>
      <c r="K30" s="283"/>
      <c r="L30" s="284"/>
    </row>
    <row r="31" spans="1:12" ht="63" customHeight="1" x14ac:dyDescent="0.15">
      <c r="A31" s="231"/>
      <c r="B31" s="57" t="s">
        <v>69</v>
      </c>
      <c r="C31" s="282" t="s">
        <v>87</v>
      </c>
      <c r="D31" s="283"/>
      <c r="E31" s="283"/>
      <c r="F31" s="283"/>
      <c r="G31" s="283"/>
      <c r="H31" s="283"/>
      <c r="I31" s="283"/>
      <c r="J31" s="283"/>
      <c r="K31" s="283"/>
      <c r="L31" s="284"/>
    </row>
  </sheetData>
  <mergeCells count="20">
    <mergeCell ref="A26:A31"/>
    <mergeCell ref="C26:L26"/>
    <mergeCell ref="C27:L27"/>
    <mergeCell ref="C28:L28"/>
    <mergeCell ref="C29:L29"/>
    <mergeCell ref="C30:L30"/>
    <mergeCell ref="C31:L31"/>
    <mergeCell ref="A21:A25"/>
    <mergeCell ref="B21:B22"/>
    <mergeCell ref="D21:L21"/>
    <mergeCell ref="C22:L22"/>
    <mergeCell ref="C23:L23"/>
    <mergeCell ref="C24:J24"/>
    <mergeCell ref="K24:L24"/>
    <mergeCell ref="C25:L25"/>
    <mergeCell ref="A20:B20"/>
    <mergeCell ref="A1:L1"/>
    <mergeCell ref="C10:F10"/>
    <mergeCell ref="G10:H10"/>
    <mergeCell ref="A13:L13"/>
  </mergeCells>
  <phoneticPr fontId="1"/>
  <dataValidations count="1">
    <dataValidation type="list" allowBlank="1" showInputMessage="1" showErrorMessage="1" sqref="C28:L28">
      <formula1>"普通,当座"</formula1>
    </dataValidation>
  </dataValidations>
  <pageMargins left="0.7" right="0.7" top="0.75" bottom="0.75" header="0.3" footer="0.3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59"/>
  <sheetViews>
    <sheetView showZeros="0" view="pageBreakPreview" zoomScale="70" zoomScaleNormal="100" zoomScaleSheetLayoutView="70" workbookViewId="0">
      <selection activeCell="U22" sqref="U22"/>
    </sheetView>
  </sheetViews>
  <sheetFormatPr defaultRowHeight="13.5" x14ac:dyDescent="0.15"/>
  <cols>
    <col min="1" max="1" width="3.5" bestFit="1" customWidth="1"/>
    <col min="2" max="2" width="16.5" customWidth="1"/>
    <col min="3" max="3" width="11.75" customWidth="1"/>
    <col min="4" max="4" width="11.75" hidden="1" customWidth="1"/>
    <col min="5" max="5" width="10.125" bestFit="1" customWidth="1"/>
    <col min="6" max="36" width="4.625" customWidth="1"/>
    <col min="37" max="37" width="5.5" customWidth="1"/>
    <col min="38" max="38" width="13.125" customWidth="1"/>
    <col min="39" max="39" width="10.75" bestFit="1" customWidth="1"/>
    <col min="40" max="42" width="15.625" customWidth="1"/>
    <col min="43" max="44" width="5.625" customWidth="1"/>
  </cols>
  <sheetData>
    <row r="1" spans="1:44" ht="21" x14ac:dyDescent="0.15">
      <c r="A1" s="41"/>
      <c r="B1" s="41"/>
      <c r="C1" s="41"/>
      <c r="D1" s="41"/>
      <c r="E1" s="41"/>
      <c r="F1" s="41"/>
      <c r="G1" s="41"/>
      <c r="H1" s="41"/>
      <c r="I1" s="41"/>
      <c r="J1" s="41"/>
      <c r="K1" s="192" t="s">
        <v>50</v>
      </c>
      <c r="L1" s="192"/>
      <c r="M1" s="192"/>
      <c r="N1" s="192"/>
      <c r="O1" s="192"/>
      <c r="P1" s="192"/>
      <c r="Q1" s="192"/>
      <c r="R1" s="192"/>
      <c r="S1" s="192"/>
      <c r="T1" s="192"/>
      <c r="U1" s="192"/>
      <c r="V1" s="192"/>
      <c r="W1" s="192"/>
      <c r="X1" s="192"/>
      <c r="Y1" s="192"/>
      <c r="Z1" s="192" t="s">
        <v>109</v>
      </c>
      <c r="AA1" s="192"/>
      <c r="AB1" s="192"/>
      <c r="AC1" s="200">
        <v>2</v>
      </c>
      <c r="AD1" s="200"/>
      <c r="AE1" s="41" t="s">
        <v>48</v>
      </c>
      <c r="AF1" s="201">
        <f ca="1">IF(MONTH(TODAY())=1,12,MONTH(TODAY())-1)</f>
        <v>4</v>
      </c>
      <c r="AG1" s="201"/>
      <c r="AH1" s="41" t="s">
        <v>49</v>
      </c>
      <c r="AI1" s="41"/>
      <c r="AJ1" s="41"/>
      <c r="AK1" s="41"/>
      <c r="AL1" s="41"/>
      <c r="AM1" s="41"/>
      <c r="AN1" s="41"/>
      <c r="AO1" s="41"/>
      <c r="AP1" s="41"/>
      <c r="AQ1" s="25" t="s">
        <v>71</v>
      </c>
      <c r="AR1" s="25">
        <v>1</v>
      </c>
    </row>
    <row r="2" spans="1:44" ht="18.75" x14ac:dyDescent="0.1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</row>
    <row r="3" spans="1:44" ht="18.75" x14ac:dyDescent="0.15">
      <c r="A3" s="11"/>
      <c r="P3" s="4"/>
      <c r="Q3" s="4"/>
      <c r="R3" s="4"/>
      <c r="U3" s="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</row>
    <row r="4" spans="1:44" ht="18.75" x14ac:dyDescent="0.15">
      <c r="A4" s="11"/>
      <c r="B4" s="193" t="s">
        <v>6</v>
      </c>
      <c r="C4" s="193"/>
      <c r="D4" s="193"/>
      <c r="E4" s="193"/>
      <c r="F4" s="193"/>
      <c r="G4" s="193"/>
      <c r="H4" s="193"/>
      <c r="I4" s="193"/>
      <c r="J4" s="193"/>
      <c r="K4" s="193"/>
      <c r="L4" s="193"/>
      <c r="M4" s="193"/>
      <c r="N4" s="193"/>
      <c r="O4" s="193"/>
      <c r="P4" s="193"/>
      <c r="Q4" s="193"/>
      <c r="R4" s="193"/>
      <c r="S4" s="193"/>
      <c r="T4" s="193"/>
      <c r="U4" s="193"/>
      <c r="V4" s="193"/>
      <c r="W4" s="193"/>
      <c r="X4" s="193"/>
      <c r="Y4" s="193"/>
      <c r="AB4" s="7"/>
      <c r="AC4" s="2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</row>
    <row r="5" spans="1:44" ht="18.75" x14ac:dyDescent="0.15">
      <c r="A5" s="11"/>
      <c r="B5" s="206"/>
      <c r="C5" s="206"/>
      <c r="D5" s="206"/>
      <c r="E5" s="206"/>
      <c r="F5" s="210" t="s">
        <v>24</v>
      </c>
      <c r="G5" s="210"/>
      <c r="H5" s="210"/>
      <c r="I5" s="210"/>
      <c r="J5" s="210"/>
      <c r="K5" s="193" t="s">
        <v>10</v>
      </c>
      <c r="L5" s="193"/>
      <c r="M5" s="193"/>
      <c r="N5" s="193"/>
      <c r="O5" s="193"/>
      <c r="P5" s="193"/>
      <c r="Q5" s="193"/>
      <c r="R5" s="193"/>
      <c r="S5" s="193"/>
      <c r="T5" s="193"/>
      <c r="U5" s="193"/>
      <c r="V5" s="193"/>
      <c r="W5" s="193"/>
      <c r="X5" s="193"/>
      <c r="Y5" s="193"/>
    </row>
    <row r="6" spans="1:44" s="6" customFormat="1" ht="17.25" customHeight="1" x14ac:dyDescent="0.15">
      <c r="A6" s="5"/>
      <c r="B6" s="206"/>
      <c r="C6" s="206"/>
      <c r="D6" s="206"/>
      <c r="E6" s="206"/>
      <c r="F6" s="210"/>
      <c r="G6" s="210"/>
      <c r="H6" s="210"/>
      <c r="I6" s="210"/>
      <c r="J6" s="210"/>
      <c r="K6" s="193" t="s">
        <v>8</v>
      </c>
      <c r="L6" s="193"/>
      <c r="M6" s="193"/>
      <c r="N6" s="193"/>
      <c r="O6" s="193"/>
      <c r="P6" s="193" t="s">
        <v>9</v>
      </c>
      <c r="Q6" s="193"/>
      <c r="R6" s="193"/>
      <c r="S6" s="193"/>
      <c r="T6" s="193"/>
      <c r="U6" s="193" t="s">
        <v>25</v>
      </c>
      <c r="V6" s="193"/>
      <c r="W6" s="193"/>
      <c r="X6" s="193"/>
      <c r="Y6" s="193"/>
    </row>
    <row r="7" spans="1:44" s="6" customFormat="1" ht="17.25" customHeight="1" x14ac:dyDescent="0.15">
      <c r="A7" s="5"/>
      <c r="B7" s="193" t="s">
        <v>4</v>
      </c>
      <c r="C7" s="211" t="s">
        <v>22</v>
      </c>
      <c r="D7" s="212"/>
      <c r="E7" s="213"/>
      <c r="F7" s="207" t="s">
        <v>28</v>
      </c>
      <c r="G7" s="208"/>
      <c r="H7" s="208"/>
      <c r="I7" s="208"/>
      <c r="J7" s="209"/>
      <c r="K7" s="207" t="s">
        <v>17</v>
      </c>
      <c r="L7" s="208"/>
      <c r="M7" s="208"/>
      <c r="N7" s="208"/>
      <c r="O7" s="209"/>
      <c r="P7" s="207" t="s">
        <v>18</v>
      </c>
      <c r="Q7" s="208"/>
      <c r="R7" s="208"/>
      <c r="S7" s="208"/>
      <c r="T7" s="209"/>
      <c r="U7" s="207" t="s">
        <v>31</v>
      </c>
      <c r="V7" s="208"/>
      <c r="W7" s="208"/>
      <c r="X7" s="208"/>
      <c r="Y7" s="209"/>
    </row>
    <row r="8" spans="1:44" s="6" customFormat="1" ht="17.25" customHeight="1" x14ac:dyDescent="0.15">
      <c r="A8" s="5"/>
      <c r="B8" s="193"/>
      <c r="C8" s="194" t="s">
        <v>21</v>
      </c>
      <c r="D8" s="195"/>
      <c r="E8" s="196"/>
      <c r="F8" s="202" t="s">
        <v>30</v>
      </c>
      <c r="G8" s="203"/>
      <c r="H8" s="203"/>
      <c r="I8" s="203"/>
      <c r="J8" s="204"/>
      <c r="K8" s="202" t="s">
        <v>19</v>
      </c>
      <c r="L8" s="203"/>
      <c r="M8" s="203"/>
      <c r="N8" s="203"/>
      <c r="O8" s="204"/>
      <c r="P8" s="202" t="s">
        <v>20</v>
      </c>
      <c r="Q8" s="203"/>
      <c r="R8" s="203"/>
      <c r="S8" s="203"/>
      <c r="T8" s="204"/>
      <c r="U8" s="202" t="s">
        <v>32</v>
      </c>
      <c r="V8" s="203"/>
      <c r="W8" s="203"/>
      <c r="X8" s="203"/>
      <c r="Y8" s="204"/>
    </row>
    <row r="9" spans="1:44" s="6" customFormat="1" ht="17.25" customHeight="1" x14ac:dyDescent="0.15">
      <c r="A9" s="5"/>
      <c r="B9" s="180" t="s">
        <v>27</v>
      </c>
      <c r="C9" s="194" t="s">
        <v>16</v>
      </c>
      <c r="D9" s="195"/>
      <c r="E9" s="196"/>
      <c r="F9" s="197" t="s">
        <v>28</v>
      </c>
      <c r="G9" s="198"/>
      <c r="H9" s="198"/>
      <c r="I9" s="198"/>
      <c r="J9" s="199"/>
      <c r="K9" s="197" t="s">
        <v>17</v>
      </c>
      <c r="L9" s="198"/>
      <c r="M9" s="198"/>
      <c r="N9" s="198"/>
      <c r="O9" s="199"/>
      <c r="P9" s="197" t="s">
        <v>18</v>
      </c>
      <c r="Q9" s="198"/>
      <c r="R9" s="198"/>
      <c r="S9" s="198"/>
      <c r="T9" s="199"/>
      <c r="U9" s="197" t="s">
        <v>31</v>
      </c>
      <c r="V9" s="198"/>
      <c r="W9" s="198"/>
      <c r="X9" s="198"/>
      <c r="Y9" s="199"/>
    </row>
    <row r="10" spans="1:44" s="6" customFormat="1" ht="17.25" customHeight="1" x14ac:dyDescent="0.15">
      <c r="A10" s="5"/>
      <c r="B10" s="181"/>
      <c r="C10" s="214" t="s">
        <v>15</v>
      </c>
      <c r="D10" s="215"/>
      <c r="E10" s="216"/>
      <c r="F10" s="183" t="s">
        <v>29</v>
      </c>
      <c r="G10" s="184"/>
      <c r="H10" s="184"/>
      <c r="I10" s="184"/>
      <c r="J10" s="185"/>
      <c r="K10" s="183" t="s">
        <v>5</v>
      </c>
      <c r="L10" s="184"/>
      <c r="M10" s="184"/>
      <c r="N10" s="184"/>
      <c r="O10" s="185"/>
      <c r="P10" s="183" t="s">
        <v>11</v>
      </c>
      <c r="Q10" s="184"/>
      <c r="R10" s="184"/>
      <c r="S10" s="184"/>
      <c r="T10" s="185"/>
      <c r="U10" s="183" t="s">
        <v>26</v>
      </c>
      <c r="V10" s="184"/>
      <c r="W10" s="184"/>
      <c r="X10" s="184"/>
      <c r="Y10" s="185"/>
      <c r="AB10" s="179" t="s">
        <v>33</v>
      </c>
      <c r="AC10" s="179"/>
      <c r="AD10" s="179"/>
      <c r="AE10" s="179"/>
      <c r="AF10" s="179"/>
      <c r="AG10" s="179"/>
      <c r="AH10" s="179"/>
      <c r="AI10" s="179"/>
      <c r="AJ10" s="179"/>
      <c r="AK10" s="179"/>
      <c r="AL10" s="179"/>
      <c r="AM10" s="179"/>
      <c r="AN10" s="179"/>
      <c r="AO10" s="141"/>
      <c r="AP10" s="141"/>
    </row>
    <row r="11" spans="1:44" s="6" customFormat="1" ht="17.25" customHeight="1" x14ac:dyDescent="0.15">
      <c r="A11" s="5"/>
      <c r="B11" s="182"/>
      <c r="C11" s="186" t="s">
        <v>93</v>
      </c>
      <c r="D11" s="187"/>
      <c r="E11" s="188"/>
      <c r="F11" s="189" t="s">
        <v>94</v>
      </c>
      <c r="G11" s="190"/>
      <c r="H11" s="190"/>
      <c r="I11" s="190"/>
      <c r="J11" s="191"/>
      <c r="K11" s="189" t="s">
        <v>95</v>
      </c>
      <c r="L11" s="190"/>
      <c r="M11" s="190"/>
      <c r="N11" s="190"/>
      <c r="O11" s="191"/>
      <c r="P11" s="189" t="s">
        <v>96</v>
      </c>
      <c r="Q11" s="190"/>
      <c r="R11" s="190"/>
      <c r="S11" s="190"/>
      <c r="T11" s="191"/>
      <c r="U11" s="189" t="s">
        <v>97</v>
      </c>
      <c r="V11" s="190"/>
      <c r="W11" s="190"/>
      <c r="X11" s="190"/>
      <c r="Y11" s="191"/>
      <c r="AB11" s="205"/>
      <c r="AC11" s="205"/>
      <c r="AD11" s="205"/>
      <c r="AE11" s="205"/>
      <c r="AF11" s="205"/>
      <c r="AG11" s="205"/>
      <c r="AH11" s="205"/>
      <c r="AI11" s="205"/>
      <c r="AJ11" s="205"/>
      <c r="AK11" s="205"/>
      <c r="AL11" s="205"/>
      <c r="AM11" s="205"/>
      <c r="AN11" s="205"/>
      <c r="AO11" s="141"/>
      <c r="AP11" s="141"/>
    </row>
    <row r="12" spans="1:44" s="6" customFormat="1" ht="17.25" customHeight="1" x14ac:dyDescent="0.15">
      <c r="A12" s="5"/>
      <c r="AB12" s="24"/>
      <c r="AC12" s="7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</row>
    <row r="13" spans="1:44" s="6" customFormat="1" ht="17.25" x14ac:dyDescent="0.15">
      <c r="A13" s="5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44" ht="14.25" thickBot="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44" ht="35.25" customHeight="1" thickBot="1" x14ac:dyDescent="0.2">
      <c r="A15" s="12" t="s">
        <v>0</v>
      </c>
      <c r="B15" s="12" t="s">
        <v>14</v>
      </c>
      <c r="C15" s="99" t="s">
        <v>7</v>
      </c>
      <c r="D15" s="70"/>
      <c r="E15" s="99"/>
      <c r="F15" s="89">
        <v>1</v>
      </c>
      <c r="G15" s="14">
        <v>2</v>
      </c>
      <c r="H15" s="89">
        <v>3</v>
      </c>
      <c r="I15" s="14">
        <v>4</v>
      </c>
      <c r="J15" s="89">
        <v>5</v>
      </c>
      <c r="K15" s="14">
        <v>6</v>
      </c>
      <c r="L15" s="89">
        <v>7</v>
      </c>
      <c r="M15" s="14">
        <v>8</v>
      </c>
      <c r="N15" s="89">
        <v>9</v>
      </c>
      <c r="O15" s="14">
        <v>10</v>
      </c>
      <c r="P15" s="89">
        <v>11</v>
      </c>
      <c r="Q15" s="14">
        <v>12</v>
      </c>
      <c r="R15" s="89">
        <v>13</v>
      </c>
      <c r="S15" s="14">
        <v>14</v>
      </c>
      <c r="T15" s="89">
        <v>15</v>
      </c>
      <c r="U15" s="14">
        <v>16</v>
      </c>
      <c r="V15" s="89">
        <v>17</v>
      </c>
      <c r="W15" s="14">
        <v>18</v>
      </c>
      <c r="X15" s="89">
        <v>19</v>
      </c>
      <c r="Y15" s="14">
        <v>20</v>
      </c>
      <c r="Z15" s="89">
        <v>21</v>
      </c>
      <c r="AA15" s="14">
        <v>22</v>
      </c>
      <c r="AB15" s="89">
        <v>23</v>
      </c>
      <c r="AC15" s="14">
        <v>24</v>
      </c>
      <c r="AD15" s="89">
        <v>25</v>
      </c>
      <c r="AE15" s="14">
        <v>26</v>
      </c>
      <c r="AF15" s="89">
        <v>27</v>
      </c>
      <c r="AG15" s="14">
        <v>28</v>
      </c>
      <c r="AH15" s="89">
        <v>29</v>
      </c>
      <c r="AI15" s="14">
        <v>30</v>
      </c>
      <c r="AJ15" s="89">
        <v>31</v>
      </c>
      <c r="AK15" s="13" t="s">
        <v>1</v>
      </c>
      <c r="AL15" s="21" t="s">
        <v>13</v>
      </c>
      <c r="AM15" s="22" t="s">
        <v>16</v>
      </c>
      <c r="AN15" s="18" t="s">
        <v>112</v>
      </c>
      <c r="AO15" s="142" t="s">
        <v>110</v>
      </c>
      <c r="AP15" s="143" t="s">
        <v>111</v>
      </c>
      <c r="AQ15" s="217" t="s">
        <v>2</v>
      </c>
      <c r="AR15" s="218"/>
    </row>
    <row r="16" spans="1:44" ht="19.5" customHeight="1" x14ac:dyDescent="0.15">
      <c r="A16" s="160">
        <v>11</v>
      </c>
      <c r="B16" s="160"/>
      <c r="C16" s="160"/>
      <c r="D16" s="174">
        <f>IF(C16="1割",0.9,IF(C16="2割",0.8,IF(C16="3割",0.7,0)))</f>
        <v>0</v>
      </c>
      <c r="E16" s="17" t="s">
        <v>22</v>
      </c>
      <c r="F16" s="90"/>
      <c r="G16" s="16"/>
      <c r="H16" s="92"/>
      <c r="I16" s="16"/>
      <c r="J16" s="92"/>
      <c r="K16" s="16"/>
      <c r="L16" s="92"/>
      <c r="M16" s="16"/>
      <c r="N16" s="92"/>
      <c r="O16" s="16"/>
      <c r="P16" s="92"/>
      <c r="Q16" s="16"/>
      <c r="R16" s="92"/>
      <c r="S16" s="16"/>
      <c r="T16" s="92"/>
      <c r="U16" s="16"/>
      <c r="V16" s="92"/>
      <c r="W16" s="16"/>
      <c r="X16" s="92"/>
      <c r="Y16" s="16"/>
      <c r="Z16" s="92"/>
      <c r="AA16" s="16"/>
      <c r="AB16" s="92"/>
      <c r="AC16" s="16"/>
      <c r="AD16" s="92"/>
      <c r="AE16" s="16"/>
      <c r="AF16" s="92"/>
      <c r="AG16" s="16"/>
      <c r="AH16" s="92"/>
      <c r="AI16" s="16"/>
      <c r="AJ16" s="92"/>
      <c r="AK16" s="78">
        <f>COUNTA(F16:AJ16)</f>
        <v>0</v>
      </c>
      <c r="AL16" s="79">
        <f>AK16*1000*D16</f>
        <v>0</v>
      </c>
      <c r="AM16" s="163"/>
      <c r="AN16" s="165">
        <f>AL16+AL17+AL18+AL19+IF(AM16="○",1000,0)*D16</f>
        <v>0</v>
      </c>
      <c r="AO16" s="150" t="str">
        <f>IF(ISERROR(AP16-AN16),"",AP16-AN16)</f>
        <v/>
      </c>
      <c r="AP16" s="147" t="str">
        <f>IF(C16="","",IF(C16="1割",AN16/0.9,IF(C16="2割",AN16/0.8,IF(C16="3割",AN16/0.7))))</f>
        <v/>
      </c>
      <c r="AQ16" s="168"/>
      <c r="AR16" s="169"/>
    </row>
    <row r="17" spans="1:44" ht="19.5" customHeight="1" x14ac:dyDescent="0.15">
      <c r="A17" s="161"/>
      <c r="B17" s="161"/>
      <c r="C17" s="161"/>
      <c r="D17" s="175"/>
      <c r="E17" s="19" t="s">
        <v>23</v>
      </c>
      <c r="F17" s="91"/>
      <c r="G17" s="20"/>
      <c r="H17" s="93"/>
      <c r="I17" s="20"/>
      <c r="J17" s="93"/>
      <c r="K17" s="20"/>
      <c r="L17" s="93"/>
      <c r="M17" s="20"/>
      <c r="N17" s="93"/>
      <c r="O17" s="20"/>
      <c r="P17" s="93"/>
      <c r="Q17" s="20"/>
      <c r="R17" s="93"/>
      <c r="S17" s="20"/>
      <c r="T17" s="93"/>
      <c r="U17" s="20"/>
      <c r="V17" s="93"/>
      <c r="W17" s="20"/>
      <c r="X17" s="93"/>
      <c r="Y17" s="20"/>
      <c r="Z17" s="93"/>
      <c r="AA17" s="20"/>
      <c r="AB17" s="93"/>
      <c r="AC17" s="20"/>
      <c r="AD17" s="93"/>
      <c r="AE17" s="20"/>
      <c r="AF17" s="93"/>
      <c r="AG17" s="20"/>
      <c r="AH17" s="93"/>
      <c r="AI17" s="20"/>
      <c r="AJ17" s="94"/>
      <c r="AK17" s="95">
        <f>COUNTA(F17:AJ17)</f>
        <v>0</v>
      </c>
      <c r="AL17" s="81">
        <f>AK17*2000*D16</f>
        <v>0</v>
      </c>
      <c r="AM17" s="164"/>
      <c r="AN17" s="166"/>
      <c r="AO17" s="151"/>
      <c r="AP17" s="148"/>
      <c r="AQ17" s="170"/>
      <c r="AR17" s="171"/>
    </row>
    <row r="18" spans="1:44" ht="20.100000000000001" customHeight="1" x14ac:dyDescent="0.15">
      <c r="A18" s="161"/>
      <c r="B18" s="161"/>
      <c r="C18" s="161"/>
      <c r="D18" s="176"/>
      <c r="E18" s="104" t="s">
        <v>15</v>
      </c>
      <c r="F18" s="111"/>
      <c r="G18" s="110"/>
      <c r="H18" s="111"/>
      <c r="I18" s="110"/>
      <c r="J18" s="111"/>
      <c r="K18" s="110"/>
      <c r="L18" s="111"/>
      <c r="M18" s="110"/>
      <c r="N18" s="111"/>
      <c r="O18" s="110"/>
      <c r="P18" s="111"/>
      <c r="Q18" s="110"/>
      <c r="R18" s="111"/>
      <c r="S18" s="110"/>
      <c r="T18" s="111"/>
      <c r="U18" s="110"/>
      <c r="V18" s="111"/>
      <c r="W18" s="110"/>
      <c r="X18" s="111"/>
      <c r="Y18" s="110"/>
      <c r="Z18" s="111"/>
      <c r="AA18" s="110"/>
      <c r="AB18" s="111"/>
      <c r="AC18" s="110"/>
      <c r="AD18" s="111"/>
      <c r="AE18" s="110"/>
      <c r="AF18" s="111"/>
      <c r="AG18" s="110"/>
      <c r="AH18" s="111"/>
      <c r="AI18" s="110"/>
      <c r="AJ18" s="111"/>
      <c r="AK18" s="98">
        <f t="shared" ref="AK18:AK55" si="0">COUNTA(F18:AJ18)</f>
        <v>0</v>
      </c>
      <c r="AL18" s="83">
        <f>AK18*200*D16</f>
        <v>0</v>
      </c>
      <c r="AM18" s="164"/>
      <c r="AN18" s="166"/>
      <c r="AO18" s="151"/>
      <c r="AP18" s="148"/>
      <c r="AQ18" s="170"/>
      <c r="AR18" s="171"/>
    </row>
    <row r="19" spans="1:44" ht="20.100000000000001" customHeight="1" thickBot="1" x14ac:dyDescent="0.2">
      <c r="A19" s="162"/>
      <c r="B19" s="162"/>
      <c r="C19" s="162"/>
      <c r="D19" s="101"/>
      <c r="E19" s="119" t="s">
        <v>98</v>
      </c>
      <c r="F19" s="120"/>
      <c r="G19" s="121"/>
      <c r="H19" s="122"/>
      <c r="I19" s="121"/>
      <c r="J19" s="122"/>
      <c r="K19" s="121"/>
      <c r="L19" s="122"/>
      <c r="M19" s="121"/>
      <c r="N19" s="122"/>
      <c r="O19" s="121"/>
      <c r="P19" s="122"/>
      <c r="Q19" s="121"/>
      <c r="R19" s="122"/>
      <c r="S19" s="121"/>
      <c r="T19" s="122"/>
      <c r="U19" s="121"/>
      <c r="V19" s="122"/>
      <c r="W19" s="121"/>
      <c r="X19" s="122"/>
      <c r="Y19" s="121"/>
      <c r="Z19" s="122"/>
      <c r="AA19" s="121"/>
      <c r="AB19" s="122"/>
      <c r="AC19" s="121"/>
      <c r="AD19" s="122"/>
      <c r="AE19" s="121"/>
      <c r="AF19" s="122"/>
      <c r="AG19" s="121"/>
      <c r="AH19" s="122"/>
      <c r="AI19" s="121"/>
      <c r="AJ19" s="122"/>
      <c r="AK19" s="116">
        <f t="shared" si="0"/>
        <v>0</v>
      </c>
      <c r="AL19" s="117">
        <f>AK19*500*D16</f>
        <v>0</v>
      </c>
      <c r="AM19" s="177"/>
      <c r="AN19" s="167"/>
      <c r="AO19" s="152"/>
      <c r="AP19" s="149"/>
      <c r="AQ19" s="172"/>
      <c r="AR19" s="173"/>
    </row>
    <row r="20" spans="1:44" ht="19.5" customHeight="1" x14ac:dyDescent="0.15">
      <c r="A20" s="160">
        <v>12</v>
      </c>
      <c r="B20" s="160"/>
      <c r="C20" s="160"/>
      <c r="D20" s="174">
        <f t="shared" ref="D20" si="1">IF(C20="1割",0.9,IF(C20="2割",0.8,IF(C20="3割",0.7,0)))</f>
        <v>0</v>
      </c>
      <c r="E20" s="17" t="s">
        <v>22</v>
      </c>
      <c r="F20" s="90"/>
      <c r="G20" s="16"/>
      <c r="H20" s="92"/>
      <c r="I20" s="16"/>
      <c r="J20" s="92"/>
      <c r="K20" s="16"/>
      <c r="L20" s="92"/>
      <c r="M20" s="16"/>
      <c r="N20" s="92"/>
      <c r="O20" s="16"/>
      <c r="P20" s="92"/>
      <c r="Q20" s="16"/>
      <c r="R20" s="92"/>
      <c r="S20" s="16"/>
      <c r="T20" s="92"/>
      <c r="U20" s="16"/>
      <c r="V20" s="92"/>
      <c r="W20" s="16"/>
      <c r="X20" s="92"/>
      <c r="Y20" s="16"/>
      <c r="Z20" s="92"/>
      <c r="AA20" s="16"/>
      <c r="AB20" s="92"/>
      <c r="AC20" s="16"/>
      <c r="AD20" s="92"/>
      <c r="AE20" s="16"/>
      <c r="AF20" s="92"/>
      <c r="AG20" s="16"/>
      <c r="AH20" s="92"/>
      <c r="AI20" s="16"/>
      <c r="AJ20" s="92"/>
      <c r="AK20" s="78">
        <f t="shared" si="0"/>
        <v>0</v>
      </c>
      <c r="AL20" s="79">
        <f>AK20*1000*D20</f>
        <v>0</v>
      </c>
      <c r="AM20" s="163" t="s">
        <v>106</v>
      </c>
      <c r="AN20" s="165">
        <f t="shared" ref="AN20" si="2">AL20+AL21+AL22+AL23+IF(AM20="○",1000,0)*D20</f>
        <v>0</v>
      </c>
      <c r="AO20" s="150" t="str">
        <f t="shared" ref="AO20" si="3">IF(ISERROR(AP20-AN20),"",AP20-AN20)</f>
        <v/>
      </c>
      <c r="AP20" s="147" t="str">
        <f t="shared" ref="AP20" si="4">IF(C20="","",IF(C20="1割",AN20/0.9,IF(C20="2割",AN20/0.8,IF(C20="3割",AN20/0.7))))</f>
        <v/>
      </c>
      <c r="AQ20" s="168"/>
      <c r="AR20" s="169"/>
    </row>
    <row r="21" spans="1:44" ht="19.5" customHeight="1" x14ac:dyDescent="0.15">
      <c r="A21" s="161"/>
      <c r="B21" s="161"/>
      <c r="C21" s="161"/>
      <c r="D21" s="175"/>
      <c r="E21" s="19" t="s">
        <v>23</v>
      </c>
      <c r="F21" s="91"/>
      <c r="G21" s="20"/>
      <c r="H21" s="93"/>
      <c r="I21" s="20"/>
      <c r="J21" s="93"/>
      <c r="K21" s="20"/>
      <c r="L21" s="93"/>
      <c r="M21" s="20"/>
      <c r="N21" s="93"/>
      <c r="O21" s="20"/>
      <c r="P21" s="93"/>
      <c r="Q21" s="20"/>
      <c r="R21" s="93"/>
      <c r="S21" s="20"/>
      <c r="T21" s="93"/>
      <c r="U21" s="20"/>
      <c r="V21" s="93"/>
      <c r="W21" s="20"/>
      <c r="X21" s="93"/>
      <c r="Y21" s="20"/>
      <c r="Z21" s="93"/>
      <c r="AA21" s="20"/>
      <c r="AB21" s="93"/>
      <c r="AC21" s="20"/>
      <c r="AD21" s="93"/>
      <c r="AE21" s="20"/>
      <c r="AF21" s="93"/>
      <c r="AG21" s="20"/>
      <c r="AH21" s="93"/>
      <c r="AI21" s="20"/>
      <c r="AJ21" s="94"/>
      <c r="AK21" s="80">
        <f t="shared" si="0"/>
        <v>0</v>
      </c>
      <c r="AL21" s="81">
        <f>AK21*2000*D20</f>
        <v>0</v>
      </c>
      <c r="AM21" s="164"/>
      <c r="AN21" s="166"/>
      <c r="AO21" s="151"/>
      <c r="AP21" s="148"/>
      <c r="AQ21" s="170"/>
      <c r="AR21" s="171"/>
    </row>
    <row r="22" spans="1:44" ht="20.100000000000001" customHeight="1" x14ac:dyDescent="0.15">
      <c r="A22" s="161"/>
      <c r="B22" s="161"/>
      <c r="C22" s="161"/>
      <c r="D22" s="176"/>
      <c r="E22" s="104" t="s">
        <v>15</v>
      </c>
      <c r="F22" s="111"/>
      <c r="G22" s="110"/>
      <c r="H22" s="111"/>
      <c r="I22" s="110"/>
      <c r="J22" s="111"/>
      <c r="K22" s="110"/>
      <c r="L22" s="111"/>
      <c r="M22" s="110"/>
      <c r="N22" s="111"/>
      <c r="O22" s="110"/>
      <c r="P22" s="111"/>
      <c r="Q22" s="110"/>
      <c r="R22" s="111"/>
      <c r="S22" s="110"/>
      <c r="T22" s="111"/>
      <c r="U22" s="110"/>
      <c r="V22" s="111"/>
      <c r="W22" s="110"/>
      <c r="X22" s="111"/>
      <c r="Y22" s="110"/>
      <c r="Z22" s="111"/>
      <c r="AA22" s="110"/>
      <c r="AB22" s="111"/>
      <c r="AC22" s="110"/>
      <c r="AD22" s="111"/>
      <c r="AE22" s="110"/>
      <c r="AF22" s="111"/>
      <c r="AG22" s="110"/>
      <c r="AH22" s="111"/>
      <c r="AI22" s="110"/>
      <c r="AJ22" s="111"/>
      <c r="AK22" s="80">
        <f>COUNTA(F22:AJ22)</f>
        <v>0</v>
      </c>
      <c r="AL22" s="83">
        <f>AK22*200*D20</f>
        <v>0</v>
      </c>
      <c r="AM22" s="164"/>
      <c r="AN22" s="166"/>
      <c r="AO22" s="151"/>
      <c r="AP22" s="148"/>
      <c r="AQ22" s="170"/>
      <c r="AR22" s="171"/>
    </row>
    <row r="23" spans="1:44" ht="20.100000000000001" customHeight="1" thickBot="1" x14ac:dyDescent="0.2">
      <c r="A23" s="162"/>
      <c r="B23" s="162"/>
      <c r="C23" s="162"/>
      <c r="D23" s="101"/>
      <c r="E23" s="119" t="s">
        <v>98</v>
      </c>
      <c r="F23" s="120"/>
      <c r="G23" s="121"/>
      <c r="H23" s="122"/>
      <c r="I23" s="121"/>
      <c r="J23" s="122"/>
      <c r="K23" s="121"/>
      <c r="L23" s="122"/>
      <c r="M23" s="121"/>
      <c r="N23" s="122"/>
      <c r="O23" s="121"/>
      <c r="P23" s="122"/>
      <c r="Q23" s="121"/>
      <c r="R23" s="122"/>
      <c r="S23" s="121"/>
      <c r="T23" s="122"/>
      <c r="U23" s="121"/>
      <c r="V23" s="122"/>
      <c r="W23" s="121"/>
      <c r="X23" s="122"/>
      <c r="Y23" s="121"/>
      <c r="Z23" s="122"/>
      <c r="AA23" s="121"/>
      <c r="AB23" s="122"/>
      <c r="AC23" s="121"/>
      <c r="AD23" s="122"/>
      <c r="AE23" s="121"/>
      <c r="AF23" s="122"/>
      <c r="AG23" s="121"/>
      <c r="AH23" s="122"/>
      <c r="AI23" s="121"/>
      <c r="AJ23" s="122"/>
      <c r="AK23" s="82">
        <f>COUNTA(F23:AJ23)</f>
        <v>0</v>
      </c>
      <c r="AL23" s="117">
        <f>AK23*500*D20</f>
        <v>0</v>
      </c>
      <c r="AM23" s="177"/>
      <c r="AN23" s="167"/>
      <c r="AO23" s="152"/>
      <c r="AP23" s="149"/>
      <c r="AQ23" s="172"/>
      <c r="AR23" s="173"/>
    </row>
    <row r="24" spans="1:44" ht="19.5" customHeight="1" x14ac:dyDescent="0.15">
      <c r="A24" s="160">
        <v>13</v>
      </c>
      <c r="B24" s="160"/>
      <c r="C24" s="160"/>
      <c r="D24" s="174">
        <f t="shared" ref="D24" si="5">IF(C24="1割",0.9,IF(C24="2割",0.8,IF(C24="3割",0.7,0)))</f>
        <v>0</v>
      </c>
      <c r="E24" s="17" t="s">
        <v>22</v>
      </c>
      <c r="F24" s="92"/>
      <c r="G24" s="16"/>
      <c r="H24" s="92"/>
      <c r="I24" s="16"/>
      <c r="J24" s="92"/>
      <c r="K24" s="16"/>
      <c r="L24" s="92"/>
      <c r="M24" s="16"/>
      <c r="N24" s="92"/>
      <c r="O24" s="16"/>
      <c r="P24" s="92"/>
      <c r="Q24" s="16"/>
      <c r="R24" s="92"/>
      <c r="S24" s="16"/>
      <c r="T24" s="92"/>
      <c r="U24" s="16"/>
      <c r="V24" s="92"/>
      <c r="W24" s="16"/>
      <c r="X24" s="92"/>
      <c r="Y24" s="16"/>
      <c r="Z24" s="92"/>
      <c r="AA24" s="16"/>
      <c r="AB24" s="92"/>
      <c r="AC24" s="16"/>
      <c r="AD24" s="92"/>
      <c r="AE24" s="16"/>
      <c r="AF24" s="92"/>
      <c r="AG24" s="16"/>
      <c r="AH24" s="92"/>
      <c r="AI24" s="16"/>
      <c r="AJ24" s="92"/>
      <c r="AK24" s="78">
        <f t="shared" si="0"/>
        <v>0</v>
      </c>
      <c r="AL24" s="79">
        <f>AK24*1000*D24</f>
        <v>0</v>
      </c>
      <c r="AM24" s="163" t="s">
        <v>106</v>
      </c>
      <c r="AN24" s="165">
        <f t="shared" ref="AN24" si="6">AL24+AL25+AL26+AL27+IF(AM24="○",1000,0)*D24</f>
        <v>0</v>
      </c>
      <c r="AO24" s="150" t="str">
        <f t="shared" ref="AO24" si="7">IF(ISERROR(AP24-AN24),"",AP24-AN24)</f>
        <v/>
      </c>
      <c r="AP24" s="147" t="str">
        <f t="shared" ref="AP24" si="8">IF(C24="","",IF(C24="1割",AN24/0.9,IF(C24="2割",AN24/0.8,IF(C24="3割",AN24/0.7))))</f>
        <v/>
      </c>
      <c r="AQ24" s="168"/>
      <c r="AR24" s="169"/>
    </row>
    <row r="25" spans="1:44" ht="19.5" customHeight="1" x14ac:dyDescent="0.15">
      <c r="A25" s="161"/>
      <c r="B25" s="161"/>
      <c r="C25" s="161"/>
      <c r="D25" s="175"/>
      <c r="E25" s="19" t="s">
        <v>23</v>
      </c>
      <c r="F25" s="93"/>
      <c r="G25" s="20"/>
      <c r="H25" s="93"/>
      <c r="I25" s="20"/>
      <c r="J25" s="93"/>
      <c r="K25" s="20"/>
      <c r="L25" s="93"/>
      <c r="M25" s="20"/>
      <c r="N25" s="93"/>
      <c r="O25" s="20"/>
      <c r="P25" s="93"/>
      <c r="Q25" s="20"/>
      <c r="R25" s="93"/>
      <c r="S25" s="20"/>
      <c r="T25" s="93"/>
      <c r="U25" s="20"/>
      <c r="V25" s="93"/>
      <c r="W25" s="20"/>
      <c r="X25" s="93"/>
      <c r="Y25" s="20"/>
      <c r="Z25" s="93"/>
      <c r="AA25" s="20"/>
      <c r="AB25" s="93"/>
      <c r="AC25" s="20"/>
      <c r="AD25" s="93"/>
      <c r="AE25" s="20"/>
      <c r="AF25" s="93"/>
      <c r="AG25" s="20"/>
      <c r="AH25" s="93"/>
      <c r="AI25" s="20"/>
      <c r="AJ25" s="94"/>
      <c r="AK25" s="80">
        <f t="shared" si="0"/>
        <v>0</v>
      </c>
      <c r="AL25" s="81">
        <f>AK25*2000*D24</f>
        <v>0</v>
      </c>
      <c r="AM25" s="164"/>
      <c r="AN25" s="166"/>
      <c r="AO25" s="151"/>
      <c r="AP25" s="148"/>
      <c r="AQ25" s="170"/>
      <c r="AR25" s="171"/>
    </row>
    <row r="26" spans="1:44" ht="20.100000000000001" customHeight="1" x14ac:dyDescent="0.15">
      <c r="A26" s="161"/>
      <c r="B26" s="161"/>
      <c r="C26" s="161"/>
      <c r="D26" s="176"/>
      <c r="E26" s="104" t="s">
        <v>15</v>
      </c>
      <c r="F26" s="111"/>
      <c r="G26" s="110"/>
      <c r="H26" s="111"/>
      <c r="I26" s="110"/>
      <c r="J26" s="111"/>
      <c r="K26" s="110"/>
      <c r="L26" s="111"/>
      <c r="M26" s="110"/>
      <c r="N26" s="111"/>
      <c r="O26" s="110"/>
      <c r="P26" s="111"/>
      <c r="Q26" s="110"/>
      <c r="R26" s="111"/>
      <c r="S26" s="110"/>
      <c r="T26" s="111"/>
      <c r="U26" s="110"/>
      <c r="V26" s="111"/>
      <c r="W26" s="110"/>
      <c r="X26" s="111"/>
      <c r="Y26" s="110"/>
      <c r="Z26" s="111"/>
      <c r="AA26" s="110"/>
      <c r="AB26" s="111"/>
      <c r="AC26" s="110"/>
      <c r="AD26" s="111"/>
      <c r="AE26" s="110"/>
      <c r="AF26" s="111"/>
      <c r="AG26" s="110"/>
      <c r="AH26" s="111"/>
      <c r="AI26" s="110"/>
      <c r="AJ26" s="111"/>
      <c r="AK26" s="80">
        <f t="shared" si="0"/>
        <v>0</v>
      </c>
      <c r="AL26" s="83">
        <f>AK26*200*D24</f>
        <v>0</v>
      </c>
      <c r="AM26" s="164"/>
      <c r="AN26" s="166"/>
      <c r="AO26" s="151"/>
      <c r="AP26" s="148"/>
      <c r="AQ26" s="170"/>
      <c r="AR26" s="171"/>
    </row>
    <row r="27" spans="1:44" ht="20.100000000000001" customHeight="1" thickBot="1" x14ac:dyDescent="0.2">
      <c r="A27" s="162"/>
      <c r="B27" s="162"/>
      <c r="C27" s="162"/>
      <c r="D27" s="101"/>
      <c r="E27" s="119" t="s">
        <v>98</v>
      </c>
      <c r="F27" s="120"/>
      <c r="G27" s="121"/>
      <c r="H27" s="122"/>
      <c r="I27" s="121"/>
      <c r="J27" s="122"/>
      <c r="K27" s="121"/>
      <c r="L27" s="122"/>
      <c r="M27" s="121"/>
      <c r="N27" s="122"/>
      <c r="O27" s="121"/>
      <c r="P27" s="122"/>
      <c r="Q27" s="121"/>
      <c r="R27" s="122"/>
      <c r="S27" s="121"/>
      <c r="T27" s="122"/>
      <c r="U27" s="121"/>
      <c r="V27" s="122"/>
      <c r="W27" s="121"/>
      <c r="X27" s="122"/>
      <c r="Y27" s="121"/>
      <c r="Z27" s="122"/>
      <c r="AA27" s="121"/>
      <c r="AB27" s="122"/>
      <c r="AC27" s="121"/>
      <c r="AD27" s="122"/>
      <c r="AE27" s="121"/>
      <c r="AF27" s="122"/>
      <c r="AG27" s="121"/>
      <c r="AH27" s="122"/>
      <c r="AI27" s="121"/>
      <c r="AJ27" s="122"/>
      <c r="AK27" s="116">
        <f>COUNTA(F27:AJ27)</f>
        <v>0</v>
      </c>
      <c r="AL27" s="117">
        <f>AK27*500*D24</f>
        <v>0</v>
      </c>
      <c r="AM27" s="177"/>
      <c r="AN27" s="167"/>
      <c r="AO27" s="152"/>
      <c r="AP27" s="149"/>
      <c r="AQ27" s="172"/>
      <c r="AR27" s="173"/>
    </row>
    <row r="28" spans="1:44" ht="19.5" customHeight="1" x14ac:dyDescent="0.15">
      <c r="A28" s="160">
        <v>14</v>
      </c>
      <c r="B28" s="160"/>
      <c r="C28" s="160"/>
      <c r="D28" s="174">
        <f t="shared" ref="D28" si="9">IF(C28="1割",0.9,IF(C28="2割",0.8,IF(C28="3割",0.7,0)))</f>
        <v>0</v>
      </c>
      <c r="E28" s="17" t="s">
        <v>22</v>
      </c>
      <c r="F28" s="90"/>
      <c r="G28" s="16"/>
      <c r="H28" s="92"/>
      <c r="I28" s="16"/>
      <c r="J28" s="92"/>
      <c r="K28" s="16"/>
      <c r="L28" s="92"/>
      <c r="M28" s="16"/>
      <c r="N28" s="92"/>
      <c r="O28" s="16"/>
      <c r="P28" s="92"/>
      <c r="Q28" s="16"/>
      <c r="R28" s="92"/>
      <c r="S28" s="16"/>
      <c r="T28" s="92"/>
      <c r="U28" s="16"/>
      <c r="V28" s="92"/>
      <c r="W28" s="16"/>
      <c r="X28" s="92"/>
      <c r="Y28" s="16"/>
      <c r="Z28" s="92"/>
      <c r="AA28" s="16"/>
      <c r="AB28" s="92"/>
      <c r="AC28" s="16"/>
      <c r="AD28" s="92"/>
      <c r="AE28" s="16"/>
      <c r="AF28" s="92"/>
      <c r="AG28" s="16"/>
      <c r="AH28" s="92"/>
      <c r="AI28" s="16"/>
      <c r="AJ28" s="92"/>
      <c r="AK28" s="78">
        <f t="shared" si="0"/>
        <v>0</v>
      </c>
      <c r="AL28" s="79">
        <f>AK28*1000*D28</f>
        <v>0</v>
      </c>
      <c r="AM28" s="163" t="s">
        <v>106</v>
      </c>
      <c r="AN28" s="165">
        <f t="shared" ref="AN28" si="10">AL28+AL29+AL30+AL31+IF(AM28="○",1000,0)*D28</f>
        <v>0</v>
      </c>
      <c r="AO28" s="150" t="str">
        <f t="shared" ref="AO28" si="11">IF(ISERROR(AP28-AN28),"",AP28-AN28)</f>
        <v/>
      </c>
      <c r="AP28" s="147" t="str">
        <f t="shared" ref="AP28" si="12">IF(C28="","",IF(C28="1割",AN28/0.9,IF(C28="2割",AN28/0.8,IF(C28="3割",AN28/0.7))))</f>
        <v/>
      </c>
      <c r="AQ28" s="168"/>
      <c r="AR28" s="169"/>
    </row>
    <row r="29" spans="1:44" ht="19.5" customHeight="1" x14ac:dyDescent="0.15">
      <c r="A29" s="161"/>
      <c r="B29" s="161"/>
      <c r="C29" s="161"/>
      <c r="D29" s="175"/>
      <c r="E29" s="19" t="s">
        <v>23</v>
      </c>
      <c r="F29" s="91"/>
      <c r="G29" s="20"/>
      <c r="H29" s="93"/>
      <c r="I29" s="20"/>
      <c r="J29" s="93"/>
      <c r="K29" s="20"/>
      <c r="L29" s="93"/>
      <c r="M29" s="20"/>
      <c r="N29" s="93"/>
      <c r="O29" s="20"/>
      <c r="P29" s="93"/>
      <c r="Q29" s="20"/>
      <c r="R29" s="93"/>
      <c r="S29" s="20"/>
      <c r="T29" s="93"/>
      <c r="U29" s="20"/>
      <c r="V29" s="93"/>
      <c r="W29" s="20"/>
      <c r="X29" s="93"/>
      <c r="Y29" s="20"/>
      <c r="Z29" s="93"/>
      <c r="AA29" s="20"/>
      <c r="AB29" s="93"/>
      <c r="AC29" s="20"/>
      <c r="AD29" s="93"/>
      <c r="AE29" s="20"/>
      <c r="AF29" s="93"/>
      <c r="AG29" s="20"/>
      <c r="AH29" s="93"/>
      <c r="AI29" s="20"/>
      <c r="AJ29" s="94"/>
      <c r="AK29" s="80">
        <f t="shared" si="0"/>
        <v>0</v>
      </c>
      <c r="AL29" s="81">
        <f>AK29*2000*D28</f>
        <v>0</v>
      </c>
      <c r="AM29" s="164"/>
      <c r="AN29" s="166"/>
      <c r="AO29" s="151"/>
      <c r="AP29" s="148"/>
      <c r="AQ29" s="170"/>
      <c r="AR29" s="171"/>
    </row>
    <row r="30" spans="1:44" ht="20.100000000000001" customHeight="1" x14ac:dyDescent="0.15">
      <c r="A30" s="161"/>
      <c r="B30" s="161"/>
      <c r="C30" s="161"/>
      <c r="D30" s="176"/>
      <c r="E30" s="104" t="s">
        <v>15</v>
      </c>
      <c r="F30" s="111"/>
      <c r="G30" s="110"/>
      <c r="H30" s="111"/>
      <c r="I30" s="110"/>
      <c r="J30" s="111"/>
      <c r="K30" s="110"/>
      <c r="L30" s="111"/>
      <c r="M30" s="110"/>
      <c r="N30" s="111"/>
      <c r="O30" s="110"/>
      <c r="P30" s="111"/>
      <c r="Q30" s="110"/>
      <c r="R30" s="111"/>
      <c r="S30" s="110"/>
      <c r="T30" s="111"/>
      <c r="U30" s="110"/>
      <c r="V30" s="111"/>
      <c r="W30" s="110"/>
      <c r="X30" s="111"/>
      <c r="Y30" s="110"/>
      <c r="Z30" s="111"/>
      <c r="AA30" s="110"/>
      <c r="AB30" s="111"/>
      <c r="AC30" s="110"/>
      <c r="AD30" s="111"/>
      <c r="AE30" s="110"/>
      <c r="AF30" s="111"/>
      <c r="AG30" s="110"/>
      <c r="AH30" s="111"/>
      <c r="AI30" s="110"/>
      <c r="AJ30" s="111"/>
      <c r="AK30" s="80">
        <f t="shared" si="0"/>
        <v>0</v>
      </c>
      <c r="AL30" s="81">
        <f>AK30*200*D28</f>
        <v>0</v>
      </c>
      <c r="AM30" s="164"/>
      <c r="AN30" s="166"/>
      <c r="AO30" s="151"/>
      <c r="AP30" s="148"/>
      <c r="AQ30" s="170"/>
      <c r="AR30" s="171"/>
    </row>
    <row r="31" spans="1:44" ht="20.100000000000001" customHeight="1" thickBot="1" x14ac:dyDescent="0.2">
      <c r="A31" s="162"/>
      <c r="B31" s="162"/>
      <c r="C31" s="162"/>
      <c r="D31" s="101"/>
      <c r="E31" s="119" t="s">
        <v>98</v>
      </c>
      <c r="F31" s="120"/>
      <c r="G31" s="121"/>
      <c r="H31" s="122"/>
      <c r="I31" s="121"/>
      <c r="J31" s="122"/>
      <c r="K31" s="121"/>
      <c r="L31" s="122"/>
      <c r="M31" s="121"/>
      <c r="N31" s="122"/>
      <c r="O31" s="121"/>
      <c r="P31" s="122"/>
      <c r="Q31" s="121"/>
      <c r="R31" s="122"/>
      <c r="S31" s="121"/>
      <c r="T31" s="122"/>
      <c r="U31" s="121"/>
      <c r="V31" s="122"/>
      <c r="W31" s="121"/>
      <c r="X31" s="122"/>
      <c r="Y31" s="121"/>
      <c r="Z31" s="122"/>
      <c r="AA31" s="121"/>
      <c r="AB31" s="122"/>
      <c r="AC31" s="121"/>
      <c r="AD31" s="122"/>
      <c r="AE31" s="121"/>
      <c r="AF31" s="122"/>
      <c r="AG31" s="121"/>
      <c r="AH31" s="122"/>
      <c r="AI31" s="121"/>
      <c r="AJ31" s="122"/>
      <c r="AK31" s="116">
        <f t="shared" si="0"/>
        <v>0</v>
      </c>
      <c r="AL31" s="83">
        <f>AK31*500*D28</f>
        <v>0</v>
      </c>
      <c r="AM31" s="177"/>
      <c r="AN31" s="167"/>
      <c r="AO31" s="152"/>
      <c r="AP31" s="149"/>
      <c r="AQ31" s="172"/>
      <c r="AR31" s="173"/>
    </row>
    <row r="32" spans="1:44" ht="19.5" customHeight="1" x14ac:dyDescent="0.15">
      <c r="A32" s="160">
        <v>15</v>
      </c>
      <c r="B32" s="160"/>
      <c r="C32" s="160"/>
      <c r="D32" s="174">
        <f t="shared" ref="D32" si="13">IF(C32="1割",0.9,IF(C32="2割",0.8,IF(C32="3割",0.7,0)))</f>
        <v>0</v>
      </c>
      <c r="E32" s="17" t="s">
        <v>22</v>
      </c>
      <c r="F32" s="90"/>
      <c r="G32" s="16"/>
      <c r="H32" s="92"/>
      <c r="I32" s="16"/>
      <c r="J32" s="92"/>
      <c r="K32" s="16"/>
      <c r="L32" s="92"/>
      <c r="M32" s="16"/>
      <c r="N32" s="92"/>
      <c r="O32" s="16"/>
      <c r="P32" s="92"/>
      <c r="Q32" s="16"/>
      <c r="R32" s="92"/>
      <c r="S32" s="16"/>
      <c r="T32" s="92"/>
      <c r="U32" s="16"/>
      <c r="V32" s="92"/>
      <c r="W32" s="16"/>
      <c r="X32" s="92"/>
      <c r="Y32" s="16"/>
      <c r="Z32" s="92"/>
      <c r="AA32" s="16"/>
      <c r="AB32" s="92"/>
      <c r="AC32" s="16"/>
      <c r="AD32" s="92"/>
      <c r="AE32" s="16"/>
      <c r="AF32" s="92"/>
      <c r="AG32" s="16"/>
      <c r="AH32" s="92"/>
      <c r="AI32" s="16"/>
      <c r="AJ32" s="92"/>
      <c r="AK32" s="78">
        <f t="shared" si="0"/>
        <v>0</v>
      </c>
      <c r="AL32" s="79">
        <f>AK32*1000*D32</f>
        <v>0</v>
      </c>
      <c r="AM32" s="163" t="s">
        <v>106</v>
      </c>
      <c r="AN32" s="165">
        <f t="shared" ref="AN32" si="14">AL32+AL33+AL34+AL35+IF(AM32="○",1000,0)*D32</f>
        <v>0</v>
      </c>
      <c r="AO32" s="150" t="str">
        <f t="shared" ref="AO32" si="15">IF(ISERROR(AP32-AN32),"",AP32-AN32)</f>
        <v/>
      </c>
      <c r="AP32" s="147" t="str">
        <f t="shared" ref="AP32" si="16">IF(C32="","",IF(C32="1割",AN32/0.9,IF(C32="2割",AN32/0.8,IF(C32="3割",AN32/0.7))))</f>
        <v/>
      </c>
      <c r="AQ32" s="168"/>
      <c r="AR32" s="169"/>
    </row>
    <row r="33" spans="1:44" ht="19.5" customHeight="1" x14ac:dyDescent="0.15">
      <c r="A33" s="161"/>
      <c r="B33" s="161"/>
      <c r="C33" s="161"/>
      <c r="D33" s="175"/>
      <c r="E33" s="19" t="s">
        <v>23</v>
      </c>
      <c r="F33" s="91"/>
      <c r="G33" s="20"/>
      <c r="H33" s="93"/>
      <c r="I33" s="20"/>
      <c r="J33" s="93"/>
      <c r="K33" s="20"/>
      <c r="L33" s="93"/>
      <c r="M33" s="20"/>
      <c r="N33" s="93"/>
      <c r="O33" s="20"/>
      <c r="P33" s="93"/>
      <c r="Q33" s="20"/>
      <c r="R33" s="93"/>
      <c r="S33" s="20"/>
      <c r="T33" s="93"/>
      <c r="U33" s="20"/>
      <c r="V33" s="93"/>
      <c r="W33" s="20"/>
      <c r="X33" s="93"/>
      <c r="Y33" s="20"/>
      <c r="Z33" s="93"/>
      <c r="AA33" s="20"/>
      <c r="AB33" s="93"/>
      <c r="AC33" s="20"/>
      <c r="AD33" s="93"/>
      <c r="AE33" s="20"/>
      <c r="AF33" s="93"/>
      <c r="AG33" s="20"/>
      <c r="AH33" s="93"/>
      <c r="AI33" s="20"/>
      <c r="AJ33" s="94"/>
      <c r="AK33" s="80">
        <f t="shared" si="0"/>
        <v>0</v>
      </c>
      <c r="AL33" s="81">
        <f>AK33*2000*D32</f>
        <v>0</v>
      </c>
      <c r="AM33" s="164"/>
      <c r="AN33" s="166"/>
      <c r="AO33" s="151"/>
      <c r="AP33" s="148"/>
      <c r="AQ33" s="170"/>
      <c r="AR33" s="171"/>
    </row>
    <row r="34" spans="1:44" ht="20.100000000000001" customHeight="1" x14ac:dyDescent="0.15">
      <c r="A34" s="161"/>
      <c r="B34" s="161"/>
      <c r="C34" s="161"/>
      <c r="D34" s="176"/>
      <c r="E34" s="104" t="s">
        <v>15</v>
      </c>
      <c r="F34" s="111"/>
      <c r="G34" s="110"/>
      <c r="H34" s="111"/>
      <c r="I34" s="110"/>
      <c r="J34" s="111"/>
      <c r="K34" s="110"/>
      <c r="L34" s="111"/>
      <c r="M34" s="110"/>
      <c r="N34" s="111"/>
      <c r="O34" s="110"/>
      <c r="P34" s="111"/>
      <c r="Q34" s="110"/>
      <c r="R34" s="111"/>
      <c r="S34" s="110"/>
      <c r="T34" s="111"/>
      <c r="U34" s="110"/>
      <c r="V34" s="111"/>
      <c r="W34" s="110"/>
      <c r="X34" s="111"/>
      <c r="Y34" s="110"/>
      <c r="Z34" s="111"/>
      <c r="AA34" s="110"/>
      <c r="AB34" s="111"/>
      <c r="AC34" s="110"/>
      <c r="AD34" s="111"/>
      <c r="AE34" s="110"/>
      <c r="AF34" s="111"/>
      <c r="AG34" s="110"/>
      <c r="AH34" s="111"/>
      <c r="AI34" s="110"/>
      <c r="AJ34" s="111"/>
      <c r="AK34" s="80">
        <f t="shared" si="0"/>
        <v>0</v>
      </c>
      <c r="AL34" s="83">
        <f>AK34*200*D32</f>
        <v>0</v>
      </c>
      <c r="AM34" s="164"/>
      <c r="AN34" s="166"/>
      <c r="AO34" s="151"/>
      <c r="AP34" s="148"/>
      <c r="AQ34" s="170"/>
      <c r="AR34" s="171"/>
    </row>
    <row r="35" spans="1:44" ht="20.100000000000001" customHeight="1" thickBot="1" x14ac:dyDescent="0.2">
      <c r="A35" s="162"/>
      <c r="B35" s="162"/>
      <c r="C35" s="162"/>
      <c r="D35" s="101"/>
      <c r="E35" s="119" t="s">
        <v>98</v>
      </c>
      <c r="F35" s="120"/>
      <c r="G35" s="121"/>
      <c r="H35" s="122"/>
      <c r="I35" s="121"/>
      <c r="J35" s="122"/>
      <c r="K35" s="121"/>
      <c r="L35" s="122"/>
      <c r="M35" s="121"/>
      <c r="N35" s="122"/>
      <c r="O35" s="121"/>
      <c r="P35" s="122"/>
      <c r="Q35" s="121"/>
      <c r="R35" s="122"/>
      <c r="S35" s="121"/>
      <c r="T35" s="122"/>
      <c r="U35" s="121"/>
      <c r="V35" s="122"/>
      <c r="W35" s="121"/>
      <c r="X35" s="122"/>
      <c r="Y35" s="121"/>
      <c r="Z35" s="122"/>
      <c r="AA35" s="121"/>
      <c r="AB35" s="122"/>
      <c r="AC35" s="121"/>
      <c r="AD35" s="122"/>
      <c r="AE35" s="121"/>
      <c r="AF35" s="122"/>
      <c r="AG35" s="121"/>
      <c r="AH35" s="122"/>
      <c r="AI35" s="121"/>
      <c r="AJ35" s="122"/>
      <c r="AK35" s="82">
        <f t="shared" si="0"/>
        <v>0</v>
      </c>
      <c r="AL35" s="123">
        <f>AK35*500*D32</f>
        <v>0</v>
      </c>
      <c r="AM35" s="177"/>
      <c r="AN35" s="167"/>
      <c r="AO35" s="152"/>
      <c r="AP35" s="149"/>
      <c r="AQ35" s="172"/>
      <c r="AR35" s="173"/>
    </row>
    <row r="36" spans="1:44" ht="19.5" customHeight="1" x14ac:dyDescent="0.15">
      <c r="A36" s="160">
        <v>16</v>
      </c>
      <c r="B36" s="160"/>
      <c r="C36" s="160"/>
      <c r="D36" s="174">
        <f t="shared" ref="D36" si="17">IF(C36="1割",0.9,IF(C36="2割",0.8,IF(C36="3割",0.7,0)))</f>
        <v>0</v>
      </c>
      <c r="E36" s="17" t="s">
        <v>22</v>
      </c>
      <c r="F36" s="90"/>
      <c r="G36" s="16"/>
      <c r="H36" s="92"/>
      <c r="I36" s="16"/>
      <c r="J36" s="92"/>
      <c r="K36" s="16"/>
      <c r="L36" s="92"/>
      <c r="M36" s="16"/>
      <c r="N36" s="92"/>
      <c r="O36" s="16"/>
      <c r="P36" s="92"/>
      <c r="Q36" s="16"/>
      <c r="R36" s="92"/>
      <c r="S36" s="16"/>
      <c r="T36" s="92"/>
      <c r="U36" s="16"/>
      <c r="V36" s="92"/>
      <c r="W36" s="16"/>
      <c r="X36" s="92"/>
      <c r="Y36" s="16"/>
      <c r="Z36" s="92"/>
      <c r="AA36" s="16"/>
      <c r="AB36" s="92"/>
      <c r="AC36" s="16"/>
      <c r="AD36" s="92"/>
      <c r="AE36" s="16"/>
      <c r="AF36" s="92"/>
      <c r="AG36" s="16"/>
      <c r="AH36" s="92"/>
      <c r="AI36" s="16"/>
      <c r="AJ36" s="92"/>
      <c r="AK36" s="78">
        <f t="shared" si="0"/>
        <v>0</v>
      </c>
      <c r="AL36" s="79">
        <f>AK36*1000*D36</f>
        <v>0</v>
      </c>
      <c r="AM36" s="163" t="s">
        <v>106</v>
      </c>
      <c r="AN36" s="165">
        <f t="shared" ref="AN36" si="18">AL36+AL37+AL38+AL39+IF(AM36="○",1000,0)*D36</f>
        <v>0</v>
      </c>
      <c r="AO36" s="150" t="str">
        <f t="shared" ref="AO36" si="19">IF(ISERROR(AP36-AN36),"",AP36-AN36)</f>
        <v/>
      </c>
      <c r="AP36" s="147" t="str">
        <f t="shared" ref="AP36" si="20">IF(C36="","",IF(C36="1割",AN36/0.9,IF(C36="2割",AN36/0.8,IF(C36="3割",AN36/0.7))))</f>
        <v/>
      </c>
      <c r="AQ36" s="168"/>
      <c r="AR36" s="169"/>
    </row>
    <row r="37" spans="1:44" ht="19.5" customHeight="1" x14ac:dyDescent="0.15">
      <c r="A37" s="161"/>
      <c r="B37" s="161"/>
      <c r="C37" s="161"/>
      <c r="D37" s="175"/>
      <c r="E37" s="19" t="s">
        <v>23</v>
      </c>
      <c r="F37" s="91"/>
      <c r="G37" s="20"/>
      <c r="H37" s="93"/>
      <c r="I37" s="20"/>
      <c r="J37" s="93"/>
      <c r="K37" s="20"/>
      <c r="L37" s="93"/>
      <c r="M37" s="20"/>
      <c r="N37" s="93"/>
      <c r="O37" s="20"/>
      <c r="P37" s="93"/>
      <c r="Q37" s="20"/>
      <c r="R37" s="93"/>
      <c r="S37" s="20"/>
      <c r="T37" s="93"/>
      <c r="U37" s="20"/>
      <c r="V37" s="93"/>
      <c r="W37" s="20"/>
      <c r="X37" s="93"/>
      <c r="Y37" s="20"/>
      <c r="Z37" s="93"/>
      <c r="AA37" s="20"/>
      <c r="AB37" s="93"/>
      <c r="AC37" s="20"/>
      <c r="AD37" s="93"/>
      <c r="AE37" s="20"/>
      <c r="AF37" s="93"/>
      <c r="AG37" s="20"/>
      <c r="AH37" s="93"/>
      <c r="AI37" s="20"/>
      <c r="AJ37" s="93"/>
      <c r="AK37" s="80">
        <f t="shared" si="0"/>
        <v>0</v>
      </c>
      <c r="AL37" s="81">
        <f>AK37*2000*D36</f>
        <v>0</v>
      </c>
      <c r="AM37" s="164"/>
      <c r="AN37" s="166"/>
      <c r="AO37" s="151"/>
      <c r="AP37" s="148"/>
      <c r="AQ37" s="170"/>
      <c r="AR37" s="171"/>
    </row>
    <row r="38" spans="1:44" ht="20.100000000000001" customHeight="1" x14ac:dyDescent="0.15">
      <c r="A38" s="161"/>
      <c r="B38" s="161"/>
      <c r="C38" s="161"/>
      <c r="D38" s="176"/>
      <c r="E38" s="104" t="s">
        <v>15</v>
      </c>
      <c r="F38" s="111"/>
      <c r="G38" s="110"/>
      <c r="H38" s="111"/>
      <c r="I38" s="110"/>
      <c r="J38" s="111"/>
      <c r="K38" s="110"/>
      <c r="L38" s="111"/>
      <c r="M38" s="118"/>
      <c r="N38" s="111"/>
      <c r="O38" s="110"/>
      <c r="P38" s="111"/>
      <c r="Q38" s="110"/>
      <c r="R38" s="111"/>
      <c r="S38" s="110"/>
      <c r="T38" s="111"/>
      <c r="U38" s="110"/>
      <c r="V38" s="111"/>
      <c r="W38" s="110"/>
      <c r="X38" s="111"/>
      <c r="Y38" s="110"/>
      <c r="Z38" s="111"/>
      <c r="AA38" s="110"/>
      <c r="AB38" s="111"/>
      <c r="AC38" s="118"/>
      <c r="AD38" s="111"/>
      <c r="AE38" s="110"/>
      <c r="AF38" s="111"/>
      <c r="AG38" s="110"/>
      <c r="AH38" s="111"/>
      <c r="AI38" s="110"/>
      <c r="AJ38" s="111"/>
      <c r="AK38" s="80">
        <f t="shared" si="0"/>
        <v>0</v>
      </c>
      <c r="AL38" s="83">
        <f>AK38*200*D36</f>
        <v>0</v>
      </c>
      <c r="AM38" s="164"/>
      <c r="AN38" s="166"/>
      <c r="AO38" s="151"/>
      <c r="AP38" s="148"/>
      <c r="AQ38" s="170"/>
      <c r="AR38" s="171"/>
    </row>
    <row r="39" spans="1:44" ht="20.100000000000001" customHeight="1" thickBot="1" x14ac:dyDescent="0.2">
      <c r="A39" s="162"/>
      <c r="B39" s="162"/>
      <c r="C39" s="162"/>
      <c r="D39" s="101"/>
      <c r="E39" s="119" t="s">
        <v>98</v>
      </c>
      <c r="F39" s="120"/>
      <c r="G39" s="121"/>
      <c r="H39" s="122"/>
      <c r="I39" s="121"/>
      <c r="J39" s="122"/>
      <c r="K39" s="121"/>
      <c r="L39" s="122"/>
      <c r="M39" s="121"/>
      <c r="N39" s="122"/>
      <c r="O39" s="121"/>
      <c r="P39" s="122"/>
      <c r="Q39" s="121"/>
      <c r="R39" s="122"/>
      <c r="S39" s="121"/>
      <c r="T39" s="122"/>
      <c r="U39" s="121"/>
      <c r="V39" s="122"/>
      <c r="W39" s="121"/>
      <c r="X39" s="122"/>
      <c r="Y39" s="121"/>
      <c r="Z39" s="122"/>
      <c r="AA39" s="121"/>
      <c r="AB39" s="122"/>
      <c r="AC39" s="121"/>
      <c r="AD39" s="122"/>
      <c r="AE39" s="121"/>
      <c r="AF39" s="122"/>
      <c r="AG39" s="121"/>
      <c r="AH39" s="122"/>
      <c r="AI39" s="121"/>
      <c r="AJ39" s="122"/>
      <c r="AK39" s="82">
        <f t="shared" si="0"/>
        <v>0</v>
      </c>
      <c r="AL39" s="123">
        <f>AK39*500*D36</f>
        <v>0</v>
      </c>
      <c r="AM39" s="177"/>
      <c r="AN39" s="167"/>
      <c r="AO39" s="152"/>
      <c r="AP39" s="149"/>
      <c r="AQ39" s="172"/>
      <c r="AR39" s="173"/>
    </row>
    <row r="40" spans="1:44" ht="19.5" customHeight="1" x14ac:dyDescent="0.15">
      <c r="A40" s="160">
        <v>17</v>
      </c>
      <c r="B40" s="160"/>
      <c r="C40" s="160"/>
      <c r="D40" s="174">
        <f t="shared" ref="D40" si="21">IF(C40="1割",0.9,IF(C40="2割",0.8,IF(C40="3割",0.7,0)))</f>
        <v>0</v>
      </c>
      <c r="E40" s="17" t="s">
        <v>22</v>
      </c>
      <c r="F40" s="92"/>
      <c r="G40" s="16"/>
      <c r="H40" s="92"/>
      <c r="I40" s="16"/>
      <c r="J40" s="92"/>
      <c r="K40" s="16"/>
      <c r="L40" s="92"/>
      <c r="M40" s="16"/>
      <c r="N40" s="92"/>
      <c r="O40" s="16"/>
      <c r="P40" s="92"/>
      <c r="Q40" s="16"/>
      <c r="R40" s="92"/>
      <c r="S40" s="16"/>
      <c r="T40" s="92"/>
      <c r="U40" s="16"/>
      <c r="V40" s="92"/>
      <c r="W40" s="16"/>
      <c r="X40" s="92"/>
      <c r="Y40" s="16"/>
      <c r="Z40" s="92"/>
      <c r="AA40" s="16"/>
      <c r="AB40" s="92"/>
      <c r="AC40" s="16"/>
      <c r="AD40" s="92"/>
      <c r="AE40" s="16"/>
      <c r="AF40" s="92"/>
      <c r="AG40" s="16"/>
      <c r="AH40" s="92"/>
      <c r="AI40" s="16"/>
      <c r="AJ40" s="92"/>
      <c r="AK40" s="78">
        <f t="shared" si="0"/>
        <v>0</v>
      </c>
      <c r="AL40" s="79">
        <f>AK40*1000*D40</f>
        <v>0</v>
      </c>
      <c r="AM40" s="163" t="s">
        <v>106</v>
      </c>
      <c r="AN40" s="165">
        <f t="shared" ref="AN40" si="22">AL40+AL41+AL42+AL43+IF(AM40="○",1000,0)*D40</f>
        <v>0</v>
      </c>
      <c r="AO40" s="150" t="str">
        <f t="shared" ref="AO40" si="23">IF(ISERROR(AP40-AN40),"",AP40-AN40)</f>
        <v/>
      </c>
      <c r="AP40" s="147" t="str">
        <f t="shared" ref="AP40" si="24">IF(C40="","",IF(C40="1割",AN40/0.9,IF(C40="2割",AN40/0.8,IF(C40="3割",AN40/0.7))))</f>
        <v/>
      </c>
      <c r="AQ40" s="168"/>
      <c r="AR40" s="169"/>
    </row>
    <row r="41" spans="1:44" ht="19.5" customHeight="1" x14ac:dyDescent="0.15">
      <c r="A41" s="161"/>
      <c r="B41" s="161"/>
      <c r="C41" s="161"/>
      <c r="D41" s="175"/>
      <c r="E41" s="19" t="s">
        <v>23</v>
      </c>
      <c r="F41" s="93"/>
      <c r="G41" s="20"/>
      <c r="H41" s="93"/>
      <c r="I41" s="20"/>
      <c r="J41" s="93"/>
      <c r="K41" s="20"/>
      <c r="L41" s="93"/>
      <c r="M41" s="20"/>
      <c r="N41" s="93"/>
      <c r="O41" s="20"/>
      <c r="P41" s="93"/>
      <c r="Q41" s="20"/>
      <c r="R41" s="93"/>
      <c r="S41" s="20"/>
      <c r="T41" s="93"/>
      <c r="U41" s="20"/>
      <c r="V41" s="93"/>
      <c r="W41" s="20"/>
      <c r="X41" s="93"/>
      <c r="Y41" s="20"/>
      <c r="Z41" s="93"/>
      <c r="AA41" s="20"/>
      <c r="AB41" s="93"/>
      <c r="AC41" s="20"/>
      <c r="AD41" s="93"/>
      <c r="AE41" s="20"/>
      <c r="AF41" s="93"/>
      <c r="AG41" s="20"/>
      <c r="AH41" s="93"/>
      <c r="AI41" s="20"/>
      <c r="AJ41" s="94"/>
      <c r="AK41" s="80">
        <f t="shared" si="0"/>
        <v>0</v>
      </c>
      <c r="AL41" s="81">
        <f>AK41*2000*D40</f>
        <v>0</v>
      </c>
      <c r="AM41" s="164"/>
      <c r="AN41" s="166"/>
      <c r="AO41" s="151"/>
      <c r="AP41" s="148"/>
      <c r="AQ41" s="170"/>
      <c r="AR41" s="171"/>
    </row>
    <row r="42" spans="1:44" ht="20.100000000000001" customHeight="1" x14ac:dyDescent="0.15">
      <c r="A42" s="161"/>
      <c r="B42" s="161"/>
      <c r="C42" s="161"/>
      <c r="D42" s="176"/>
      <c r="E42" s="104" t="s">
        <v>15</v>
      </c>
      <c r="F42" s="111"/>
      <c r="G42" s="110"/>
      <c r="H42" s="111"/>
      <c r="I42" s="110"/>
      <c r="J42" s="111"/>
      <c r="K42" s="110"/>
      <c r="L42" s="111"/>
      <c r="M42" s="110"/>
      <c r="N42" s="111"/>
      <c r="O42" s="110"/>
      <c r="P42" s="111"/>
      <c r="Q42" s="110"/>
      <c r="R42" s="111"/>
      <c r="S42" s="110"/>
      <c r="T42" s="111"/>
      <c r="U42" s="110"/>
      <c r="V42" s="111"/>
      <c r="W42" s="110"/>
      <c r="X42" s="111"/>
      <c r="Y42" s="110"/>
      <c r="Z42" s="111"/>
      <c r="AA42" s="110"/>
      <c r="AB42" s="111"/>
      <c r="AC42" s="110"/>
      <c r="AD42" s="111"/>
      <c r="AE42" s="110"/>
      <c r="AF42" s="111"/>
      <c r="AG42" s="110"/>
      <c r="AH42" s="111"/>
      <c r="AI42" s="110"/>
      <c r="AJ42" s="111"/>
      <c r="AK42" s="80">
        <f t="shared" si="0"/>
        <v>0</v>
      </c>
      <c r="AL42" s="83">
        <f>AK42*200*D40</f>
        <v>0</v>
      </c>
      <c r="AM42" s="164"/>
      <c r="AN42" s="166"/>
      <c r="AO42" s="151"/>
      <c r="AP42" s="148"/>
      <c r="AQ42" s="170"/>
      <c r="AR42" s="171"/>
    </row>
    <row r="43" spans="1:44" ht="20.100000000000001" customHeight="1" thickBot="1" x14ac:dyDescent="0.2">
      <c r="A43" s="162"/>
      <c r="B43" s="162"/>
      <c r="C43" s="162"/>
      <c r="D43" s="101"/>
      <c r="E43" s="119" t="s">
        <v>98</v>
      </c>
      <c r="F43" s="120"/>
      <c r="G43" s="121"/>
      <c r="H43" s="122"/>
      <c r="I43" s="121"/>
      <c r="J43" s="122"/>
      <c r="K43" s="121"/>
      <c r="L43" s="122"/>
      <c r="M43" s="121"/>
      <c r="N43" s="122"/>
      <c r="O43" s="121"/>
      <c r="P43" s="122"/>
      <c r="Q43" s="121"/>
      <c r="R43" s="122"/>
      <c r="S43" s="121"/>
      <c r="T43" s="122"/>
      <c r="U43" s="121"/>
      <c r="V43" s="122"/>
      <c r="W43" s="121"/>
      <c r="X43" s="122"/>
      <c r="Y43" s="121"/>
      <c r="Z43" s="122"/>
      <c r="AA43" s="121"/>
      <c r="AB43" s="122"/>
      <c r="AC43" s="121"/>
      <c r="AD43" s="122"/>
      <c r="AE43" s="121"/>
      <c r="AF43" s="122"/>
      <c r="AG43" s="121"/>
      <c r="AH43" s="122"/>
      <c r="AI43" s="121"/>
      <c r="AJ43" s="122"/>
      <c r="AK43" s="116">
        <f t="shared" si="0"/>
        <v>0</v>
      </c>
      <c r="AL43" s="117">
        <f>AK43*500*D40</f>
        <v>0</v>
      </c>
      <c r="AM43" s="177"/>
      <c r="AN43" s="167"/>
      <c r="AO43" s="152"/>
      <c r="AP43" s="149"/>
      <c r="AQ43" s="172"/>
      <c r="AR43" s="173"/>
    </row>
    <row r="44" spans="1:44" ht="19.5" customHeight="1" x14ac:dyDescent="0.15">
      <c r="A44" s="160">
        <v>18</v>
      </c>
      <c r="B44" s="160"/>
      <c r="C44" s="160"/>
      <c r="D44" s="174">
        <f t="shared" ref="D44" si="25">IF(C44="1割",0.9,IF(C44="2割",0.8,IF(C44="3割",0.7,0)))</f>
        <v>0</v>
      </c>
      <c r="E44" s="17" t="s">
        <v>22</v>
      </c>
      <c r="F44" s="90"/>
      <c r="G44" s="16"/>
      <c r="H44" s="92"/>
      <c r="I44" s="16"/>
      <c r="J44" s="92"/>
      <c r="K44" s="16"/>
      <c r="L44" s="92"/>
      <c r="M44" s="16"/>
      <c r="N44" s="92"/>
      <c r="O44" s="16"/>
      <c r="P44" s="92"/>
      <c r="Q44" s="16"/>
      <c r="R44" s="92"/>
      <c r="S44" s="16"/>
      <c r="T44" s="92"/>
      <c r="U44" s="16"/>
      <c r="V44" s="92"/>
      <c r="W44" s="16"/>
      <c r="X44" s="92"/>
      <c r="Y44" s="16"/>
      <c r="Z44" s="92"/>
      <c r="AA44" s="16"/>
      <c r="AB44" s="92"/>
      <c r="AC44" s="16"/>
      <c r="AD44" s="92"/>
      <c r="AE44" s="16"/>
      <c r="AF44" s="92"/>
      <c r="AG44" s="16"/>
      <c r="AH44" s="92"/>
      <c r="AI44" s="16"/>
      <c r="AJ44" s="92"/>
      <c r="AK44" s="78">
        <f t="shared" si="0"/>
        <v>0</v>
      </c>
      <c r="AL44" s="79">
        <f>AK44*1000*D44</f>
        <v>0</v>
      </c>
      <c r="AM44" s="163" t="s">
        <v>106</v>
      </c>
      <c r="AN44" s="165">
        <f t="shared" ref="AN44" si="26">AL44+AL45+AL46+AL47+IF(AM44="○",1000,0)*D44</f>
        <v>0</v>
      </c>
      <c r="AO44" s="150" t="str">
        <f t="shared" ref="AO44" si="27">IF(ISERROR(AP44-AN44),"",AP44-AN44)</f>
        <v/>
      </c>
      <c r="AP44" s="147" t="str">
        <f t="shared" ref="AP44" si="28">IF(C44="","",IF(C44="1割",AN44/0.9,IF(C44="2割",AN44/0.8,IF(C44="3割",AN44/0.7))))</f>
        <v/>
      </c>
      <c r="AQ44" s="168"/>
      <c r="AR44" s="169"/>
    </row>
    <row r="45" spans="1:44" ht="19.5" customHeight="1" x14ac:dyDescent="0.15">
      <c r="A45" s="161"/>
      <c r="B45" s="161"/>
      <c r="C45" s="161"/>
      <c r="D45" s="175"/>
      <c r="E45" s="19" t="s">
        <v>23</v>
      </c>
      <c r="F45" s="91"/>
      <c r="G45" s="20"/>
      <c r="H45" s="93"/>
      <c r="I45" s="20"/>
      <c r="J45" s="93"/>
      <c r="K45" s="20"/>
      <c r="L45" s="93"/>
      <c r="M45" s="20"/>
      <c r="N45" s="93"/>
      <c r="O45" s="20"/>
      <c r="P45" s="93"/>
      <c r="Q45" s="20"/>
      <c r="R45" s="93"/>
      <c r="S45" s="20"/>
      <c r="T45" s="93"/>
      <c r="U45" s="20"/>
      <c r="V45" s="93"/>
      <c r="W45" s="20"/>
      <c r="X45" s="93"/>
      <c r="Y45" s="20"/>
      <c r="Z45" s="93"/>
      <c r="AA45" s="20"/>
      <c r="AB45" s="93"/>
      <c r="AC45" s="20"/>
      <c r="AD45" s="93"/>
      <c r="AE45" s="20"/>
      <c r="AF45" s="93"/>
      <c r="AG45" s="20"/>
      <c r="AH45" s="93"/>
      <c r="AI45" s="20"/>
      <c r="AJ45" s="94"/>
      <c r="AK45" s="80">
        <f t="shared" si="0"/>
        <v>0</v>
      </c>
      <c r="AL45" s="81">
        <f>AK45*2000*D44</f>
        <v>0</v>
      </c>
      <c r="AM45" s="164"/>
      <c r="AN45" s="166"/>
      <c r="AO45" s="151"/>
      <c r="AP45" s="148"/>
      <c r="AQ45" s="170"/>
      <c r="AR45" s="171"/>
    </row>
    <row r="46" spans="1:44" ht="20.100000000000001" customHeight="1" x14ac:dyDescent="0.15">
      <c r="A46" s="161"/>
      <c r="B46" s="161"/>
      <c r="C46" s="161"/>
      <c r="D46" s="176"/>
      <c r="E46" s="104" t="s">
        <v>15</v>
      </c>
      <c r="F46" s="111"/>
      <c r="G46" s="118"/>
      <c r="H46" s="111"/>
      <c r="I46" s="110"/>
      <c r="J46" s="111"/>
      <c r="K46" s="110"/>
      <c r="L46" s="111"/>
      <c r="M46" s="110"/>
      <c r="N46" s="111"/>
      <c r="O46" s="110"/>
      <c r="P46" s="111"/>
      <c r="Q46" s="110"/>
      <c r="R46" s="111"/>
      <c r="S46" s="118"/>
      <c r="T46" s="111"/>
      <c r="U46" s="110"/>
      <c r="V46" s="111"/>
      <c r="W46" s="110"/>
      <c r="X46" s="111"/>
      <c r="Y46" s="110"/>
      <c r="Z46" s="111"/>
      <c r="AA46" s="110"/>
      <c r="AB46" s="111"/>
      <c r="AC46" s="110"/>
      <c r="AD46" s="111"/>
      <c r="AE46" s="110"/>
      <c r="AF46" s="111"/>
      <c r="AG46" s="110"/>
      <c r="AH46" s="111"/>
      <c r="AI46" s="110"/>
      <c r="AJ46" s="111"/>
      <c r="AK46" s="80">
        <f t="shared" si="0"/>
        <v>0</v>
      </c>
      <c r="AL46" s="83">
        <f>AK46*200*D44</f>
        <v>0</v>
      </c>
      <c r="AM46" s="164"/>
      <c r="AN46" s="166"/>
      <c r="AO46" s="151"/>
      <c r="AP46" s="148"/>
      <c r="AQ46" s="170"/>
      <c r="AR46" s="171"/>
    </row>
    <row r="47" spans="1:44" ht="20.100000000000001" customHeight="1" thickBot="1" x14ac:dyDescent="0.2">
      <c r="A47" s="162"/>
      <c r="B47" s="162"/>
      <c r="C47" s="162"/>
      <c r="D47" s="101"/>
      <c r="E47" s="119" t="s">
        <v>98</v>
      </c>
      <c r="F47" s="120"/>
      <c r="G47" s="121"/>
      <c r="H47" s="122"/>
      <c r="I47" s="121"/>
      <c r="J47" s="122"/>
      <c r="K47" s="121"/>
      <c r="L47" s="122"/>
      <c r="M47" s="121"/>
      <c r="N47" s="122"/>
      <c r="O47" s="121"/>
      <c r="P47" s="122"/>
      <c r="Q47" s="121"/>
      <c r="R47" s="122"/>
      <c r="S47" s="121"/>
      <c r="T47" s="122"/>
      <c r="U47" s="121"/>
      <c r="V47" s="122"/>
      <c r="W47" s="121"/>
      <c r="X47" s="122"/>
      <c r="Y47" s="121"/>
      <c r="Z47" s="122"/>
      <c r="AA47" s="121"/>
      <c r="AB47" s="122"/>
      <c r="AC47" s="121"/>
      <c r="AD47" s="122"/>
      <c r="AE47" s="121"/>
      <c r="AF47" s="122"/>
      <c r="AG47" s="121"/>
      <c r="AH47" s="122"/>
      <c r="AI47" s="121"/>
      <c r="AJ47" s="122"/>
      <c r="AK47" s="82">
        <f t="shared" si="0"/>
        <v>0</v>
      </c>
      <c r="AL47" s="123">
        <f>AK47*500*D44</f>
        <v>0</v>
      </c>
      <c r="AM47" s="177"/>
      <c r="AN47" s="167"/>
      <c r="AO47" s="152"/>
      <c r="AP47" s="149"/>
      <c r="AQ47" s="172"/>
      <c r="AR47" s="173"/>
    </row>
    <row r="48" spans="1:44" ht="19.5" customHeight="1" x14ac:dyDescent="0.15">
      <c r="A48" s="160">
        <v>19</v>
      </c>
      <c r="B48" s="160"/>
      <c r="C48" s="160"/>
      <c r="D48" s="174">
        <f t="shared" ref="D48" si="29">IF(C48="1割",0.9,IF(C48="2割",0.8,IF(C48="3割",0.7,0)))</f>
        <v>0</v>
      </c>
      <c r="E48" s="17" t="s">
        <v>22</v>
      </c>
      <c r="F48" s="90"/>
      <c r="G48" s="16"/>
      <c r="H48" s="92"/>
      <c r="I48" s="16"/>
      <c r="J48" s="92"/>
      <c r="K48" s="16"/>
      <c r="L48" s="92"/>
      <c r="M48" s="16"/>
      <c r="N48" s="92"/>
      <c r="O48" s="16"/>
      <c r="P48" s="92"/>
      <c r="Q48" s="16"/>
      <c r="R48" s="92"/>
      <c r="S48" s="16"/>
      <c r="T48" s="92"/>
      <c r="U48" s="16"/>
      <c r="V48" s="92"/>
      <c r="W48" s="16"/>
      <c r="X48" s="92"/>
      <c r="Y48" s="16"/>
      <c r="Z48" s="92"/>
      <c r="AA48" s="16"/>
      <c r="AB48" s="92"/>
      <c r="AC48" s="16"/>
      <c r="AD48" s="92"/>
      <c r="AE48" s="16"/>
      <c r="AF48" s="92"/>
      <c r="AG48" s="16"/>
      <c r="AH48" s="92"/>
      <c r="AI48" s="16"/>
      <c r="AJ48" s="92"/>
      <c r="AK48" s="78">
        <f t="shared" si="0"/>
        <v>0</v>
      </c>
      <c r="AL48" s="79">
        <f>AK48*1000*D48</f>
        <v>0</v>
      </c>
      <c r="AM48" s="163" t="s">
        <v>106</v>
      </c>
      <c r="AN48" s="165">
        <f t="shared" ref="AN48" si="30">AL48+AL49+AL50+AL51+IF(AM48="○",1000,0)*D48</f>
        <v>0</v>
      </c>
      <c r="AO48" s="150" t="str">
        <f t="shared" ref="AO48" si="31">IF(ISERROR(AP48-AN48),"",AP48-AN48)</f>
        <v/>
      </c>
      <c r="AP48" s="147" t="str">
        <f t="shared" ref="AP48" si="32">IF(C48="","",IF(C48="1割",AN48/0.9,IF(C48="2割",AN48/0.8,IF(C48="3割",AN48/0.7))))</f>
        <v/>
      </c>
      <c r="AQ48" s="168"/>
      <c r="AR48" s="169"/>
    </row>
    <row r="49" spans="1:44" ht="19.5" customHeight="1" x14ac:dyDescent="0.15">
      <c r="A49" s="161"/>
      <c r="B49" s="161"/>
      <c r="C49" s="161"/>
      <c r="D49" s="175"/>
      <c r="E49" s="19" t="s">
        <v>23</v>
      </c>
      <c r="F49" s="91"/>
      <c r="G49" s="20"/>
      <c r="H49" s="93"/>
      <c r="I49" s="20"/>
      <c r="J49" s="93"/>
      <c r="K49" s="20"/>
      <c r="L49" s="93"/>
      <c r="M49" s="20"/>
      <c r="N49" s="93"/>
      <c r="O49" s="20"/>
      <c r="P49" s="93"/>
      <c r="Q49" s="20"/>
      <c r="R49" s="93"/>
      <c r="S49" s="20"/>
      <c r="T49" s="93"/>
      <c r="U49" s="20"/>
      <c r="V49" s="93"/>
      <c r="W49" s="20"/>
      <c r="X49" s="93"/>
      <c r="Y49" s="20"/>
      <c r="Z49" s="93"/>
      <c r="AA49" s="20"/>
      <c r="AB49" s="93"/>
      <c r="AC49" s="20"/>
      <c r="AD49" s="93"/>
      <c r="AE49" s="20"/>
      <c r="AF49" s="93"/>
      <c r="AG49" s="20"/>
      <c r="AH49" s="93"/>
      <c r="AI49" s="20"/>
      <c r="AJ49" s="93"/>
      <c r="AK49" s="80">
        <f t="shared" si="0"/>
        <v>0</v>
      </c>
      <c r="AL49" s="81">
        <f>AK49*2000*D48</f>
        <v>0</v>
      </c>
      <c r="AM49" s="164"/>
      <c r="AN49" s="166"/>
      <c r="AO49" s="151"/>
      <c r="AP49" s="148"/>
      <c r="AQ49" s="170"/>
      <c r="AR49" s="171"/>
    </row>
    <row r="50" spans="1:44" ht="20.100000000000001" customHeight="1" x14ac:dyDescent="0.15">
      <c r="A50" s="161"/>
      <c r="B50" s="161"/>
      <c r="C50" s="161"/>
      <c r="D50" s="176"/>
      <c r="E50" s="104" t="s">
        <v>15</v>
      </c>
      <c r="F50" s="111"/>
      <c r="G50" s="110"/>
      <c r="H50" s="111"/>
      <c r="I50" s="110"/>
      <c r="J50" s="111"/>
      <c r="K50" s="110"/>
      <c r="L50" s="111"/>
      <c r="M50" s="118"/>
      <c r="N50" s="111"/>
      <c r="O50" s="110"/>
      <c r="P50" s="111"/>
      <c r="Q50" s="110"/>
      <c r="R50" s="111"/>
      <c r="S50" s="110"/>
      <c r="T50" s="111"/>
      <c r="U50" s="110"/>
      <c r="V50" s="111"/>
      <c r="W50" s="118"/>
      <c r="X50" s="111"/>
      <c r="Y50" s="110"/>
      <c r="Z50" s="111"/>
      <c r="AA50" s="110"/>
      <c r="AB50" s="111"/>
      <c r="AC50" s="110"/>
      <c r="AD50" s="111"/>
      <c r="AE50" s="110"/>
      <c r="AF50" s="111"/>
      <c r="AG50" s="110"/>
      <c r="AH50" s="111"/>
      <c r="AI50" s="110"/>
      <c r="AJ50" s="111"/>
      <c r="AK50" s="80">
        <f t="shared" si="0"/>
        <v>0</v>
      </c>
      <c r="AL50" s="83">
        <f>AK50*200*D48</f>
        <v>0</v>
      </c>
      <c r="AM50" s="164"/>
      <c r="AN50" s="166"/>
      <c r="AO50" s="151"/>
      <c r="AP50" s="148"/>
      <c r="AQ50" s="170"/>
      <c r="AR50" s="171"/>
    </row>
    <row r="51" spans="1:44" ht="20.100000000000001" customHeight="1" thickBot="1" x14ac:dyDescent="0.2">
      <c r="A51" s="162"/>
      <c r="B51" s="162"/>
      <c r="C51" s="162"/>
      <c r="D51" s="101"/>
      <c r="E51" s="119" t="s">
        <v>98</v>
      </c>
      <c r="F51" s="120"/>
      <c r="G51" s="121"/>
      <c r="H51" s="122"/>
      <c r="I51" s="121"/>
      <c r="J51" s="122"/>
      <c r="K51" s="121"/>
      <c r="L51" s="122"/>
      <c r="M51" s="121"/>
      <c r="N51" s="122"/>
      <c r="O51" s="121"/>
      <c r="P51" s="122"/>
      <c r="Q51" s="121"/>
      <c r="R51" s="122"/>
      <c r="S51" s="121"/>
      <c r="T51" s="122"/>
      <c r="U51" s="121"/>
      <c r="V51" s="122"/>
      <c r="W51" s="121"/>
      <c r="X51" s="122"/>
      <c r="Y51" s="121"/>
      <c r="Z51" s="122"/>
      <c r="AA51" s="121"/>
      <c r="AB51" s="122"/>
      <c r="AC51" s="121"/>
      <c r="AD51" s="122"/>
      <c r="AE51" s="121"/>
      <c r="AF51" s="122"/>
      <c r="AG51" s="121"/>
      <c r="AH51" s="122"/>
      <c r="AI51" s="121"/>
      <c r="AJ51" s="122"/>
      <c r="AK51" s="82">
        <f t="shared" si="0"/>
        <v>0</v>
      </c>
      <c r="AL51" s="123">
        <f>AK51*500*D48</f>
        <v>0</v>
      </c>
      <c r="AM51" s="177"/>
      <c r="AN51" s="167"/>
      <c r="AO51" s="152"/>
      <c r="AP51" s="149"/>
      <c r="AQ51" s="172"/>
      <c r="AR51" s="173"/>
    </row>
    <row r="52" spans="1:44" ht="19.5" customHeight="1" x14ac:dyDescent="0.15">
      <c r="A52" s="160">
        <v>20</v>
      </c>
      <c r="B52" s="160"/>
      <c r="C52" s="160"/>
      <c r="D52" s="174">
        <f t="shared" ref="D52" si="33">IF(C52="1割",0.9,IF(C52="2割",0.8,IF(C52="3割",0.7,0)))</f>
        <v>0</v>
      </c>
      <c r="E52" s="17" t="s">
        <v>22</v>
      </c>
      <c r="F52" s="90"/>
      <c r="G52" s="16"/>
      <c r="H52" s="92"/>
      <c r="I52" s="16"/>
      <c r="J52" s="92"/>
      <c r="K52" s="16"/>
      <c r="L52" s="92"/>
      <c r="M52" s="16"/>
      <c r="N52" s="92"/>
      <c r="O52" s="16"/>
      <c r="P52" s="92"/>
      <c r="Q52" s="16"/>
      <c r="R52" s="92"/>
      <c r="S52" s="16"/>
      <c r="T52" s="92"/>
      <c r="U52" s="16"/>
      <c r="V52" s="92"/>
      <c r="W52" s="16"/>
      <c r="X52" s="92"/>
      <c r="Y52" s="16"/>
      <c r="Z52" s="92"/>
      <c r="AA52" s="16"/>
      <c r="AB52" s="92"/>
      <c r="AC52" s="16"/>
      <c r="AD52" s="92"/>
      <c r="AE52" s="16"/>
      <c r="AF52" s="92"/>
      <c r="AG52" s="16"/>
      <c r="AH52" s="92"/>
      <c r="AI52" s="16"/>
      <c r="AJ52" s="92"/>
      <c r="AK52" s="78">
        <f t="shared" si="0"/>
        <v>0</v>
      </c>
      <c r="AL52" s="79">
        <f>AK52*1000*D52</f>
        <v>0</v>
      </c>
      <c r="AM52" s="163" t="s">
        <v>106</v>
      </c>
      <c r="AN52" s="165">
        <f>AL52+AL53+AL54+AL55+IF(AM52="○",1000,0)*D52</f>
        <v>0</v>
      </c>
      <c r="AO52" s="150" t="str">
        <f t="shared" ref="AO52" si="34">IF(ISERROR(AP52-AN52),"",AP52-AN52)</f>
        <v/>
      </c>
      <c r="AP52" s="147" t="str">
        <f t="shared" ref="AP52" si="35">IF(C52="","",IF(C52="1割",AN52/0.9,IF(C52="2割",AN52/0.8,IF(C52="3割",AN52/0.7))))</f>
        <v/>
      </c>
      <c r="AQ52" s="168"/>
      <c r="AR52" s="169"/>
    </row>
    <row r="53" spans="1:44" ht="19.5" customHeight="1" x14ac:dyDescent="0.15">
      <c r="A53" s="161"/>
      <c r="B53" s="161"/>
      <c r="C53" s="161"/>
      <c r="D53" s="175"/>
      <c r="E53" s="19" t="s">
        <v>23</v>
      </c>
      <c r="F53" s="91"/>
      <c r="G53" s="20"/>
      <c r="H53" s="93"/>
      <c r="I53" s="20"/>
      <c r="J53" s="93"/>
      <c r="K53" s="20"/>
      <c r="L53" s="93"/>
      <c r="M53" s="20"/>
      <c r="N53" s="93"/>
      <c r="O53" s="20"/>
      <c r="P53" s="93"/>
      <c r="Q53" s="20"/>
      <c r="R53" s="93"/>
      <c r="S53" s="20"/>
      <c r="T53" s="93"/>
      <c r="U53" s="20"/>
      <c r="V53" s="93"/>
      <c r="W53" s="20"/>
      <c r="X53" s="93"/>
      <c r="Y53" s="20"/>
      <c r="Z53" s="93"/>
      <c r="AA53" s="20"/>
      <c r="AB53" s="93"/>
      <c r="AC53" s="20"/>
      <c r="AD53" s="93"/>
      <c r="AE53" s="20"/>
      <c r="AF53" s="93"/>
      <c r="AG53" s="20"/>
      <c r="AH53" s="93"/>
      <c r="AI53" s="20"/>
      <c r="AJ53" s="94"/>
      <c r="AK53" s="80">
        <f t="shared" si="0"/>
        <v>0</v>
      </c>
      <c r="AL53" s="81">
        <f>AK53*2000*D52</f>
        <v>0</v>
      </c>
      <c r="AM53" s="164"/>
      <c r="AN53" s="166"/>
      <c r="AO53" s="151"/>
      <c r="AP53" s="148"/>
      <c r="AQ53" s="170"/>
      <c r="AR53" s="171"/>
    </row>
    <row r="54" spans="1:44" ht="20.100000000000001" customHeight="1" x14ac:dyDescent="0.15">
      <c r="A54" s="161"/>
      <c r="B54" s="161"/>
      <c r="C54" s="161"/>
      <c r="D54" s="176"/>
      <c r="E54" s="104" t="s">
        <v>15</v>
      </c>
      <c r="F54" s="111"/>
      <c r="G54" s="110"/>
      <c r="H54" s="111"/>
      <c r="I54" s="110"/>
      <c r="J54" s="111"/>
      <c r="K54" s="110"/>
      <c r="L54" s="111"/>
      <c r="M54" s="110"/>
      <c r="N54" s="111"/>
      <c r="O54" s="110"/>
      <c r="P54" s="111"/>
      <c r="Q54" s="110"/>
      <c r="R54" s="111"/>
      <c r="S54" s="110"/>
      <c r="T54" s="111"/>
      <c r="U54" s="110"/>
      <c r="V54" s="111"/>
      <c r="W54" s="110"/>
      <c r="X54" s="111"/>
      <c r="Y54" s="110"/>
      <c r="Z54" s="111"/>
      <c r="AA54" s="110"/>
      <c r="AB54" s="111"/>
      <c r="AC54" s="110"/>
      <c r="AD54" s="111"/>
      <c r="AE54" s="110"/>
      <c r="AF54" s="111"/>
      <c r="AG54" s="110"/>
      <c r="AH54" s="111"/>
      <c r="AI54" s="110"/>
      <c r="AJ54" s="111"/>
      <c r="AK54" s="80">
        <f>COUNTA(F54:AJ54)</f>
        <v>0</v>
      </c>
      <c r="AL54" s="83">
        <f>AK54*200*D52</f>
        <v>0</v>
      </c>
      <c r="AM54" s="164"/>
      <c r="AN54" s="166"/>
      <c r="AO54" s="151"/>
      <c r="AP54" s="148"/>
      <c r="AQ54" s="170"/>
      <c r="AR54" s="171"/>
    </row>
    <row r="55" spans="1:44" ht="20.100000000000001" customHeight="1" thickBot="1" x14ac:dyDescent="0.2">
      <c r="A55" s="162"/>
      <c r="B55" s="162"/>
      <c r="C55" s="162"/>
      <c r="D55" s="101"/>
      <c r="E55" s="119" t="s">
        <v>98</v>
      </c>
      <c r="F55" s="120"/>
      <c r="G55" s="121"/>
      <c r="H55" s="122"/>
      <c r="I55" s="121"/>
      <c r="J55" s="122"/>
      <c r="K55" s="121"/>
      <c r="L55" s="122"/>
      <c r="M55" s="121"/>
      <c r="N55" s="122"/>
      <c r="O55" s="121"/>
      <c r="P55" s="122"/>
      <c r="Q55" s="121"/>
      <c r="R55" s="122"/>
      <c r="S55" s="121"/>
      <c r="T55" s="122"/>
      <c r="U55" s="121"/>
      <c r="V55" s="122"/>
      <c r="W55" s="121"/>
      <c r="X55" s="122"/>
      <c r="Y55" s="121"/>
      <c r="Z55" s="122"/>
      <c r="AA55" s="121"/>
      <c r="AB55" s="122"/>
      <c r="AC55" s="121"/>
      <c r="AD55" s="122"/>
      <c r="AE55" s="121"/>
      <c r="AF55" s="122"/>
      <c r="AG55" s="121"/>
      <c r="AH55" s="122"/>
      <c r="AI55" s="121"/>
      <c r="AJ55" s="122"/>
      <c r="AK55" s="82">
        <f t="shared" si="0"/>
        <v>0</v>
      </c>
      <c r="AL55" s="124">
        <f>AK55*500*D52</f>
        <v>0</v>
      </c>
      <c r="AM55" s="177"/>
      <c r="AN55" s="167"/>
      <c r="AO55" s="152"/>
      <c r="AP55" s="149"/>
      <c r="AQ55" s="172"/>
      <c r="AR55" s="173"/>
    </row>
    <row r="56" spans="1:44" ht="15" customHeight="1" thickBot="1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L56" s="144"/>
    </row>
    <row r="57" spans="1:44" ht="18" customHeight="1" x14ac:dyDescent="0.1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Z57" s="2"/>
      <c r="AI57" s="15"/>
      <c r="AJ57" s="179"/>
      <c r="AK57" s="179"/>
      <c r="AL57" s="179"/>
      <c r="AM57" s="145">
        <f>SUM(AN16:AN54)</f>
        <v>0</v>
      </c>
      <c r="AN57" s="155" t="s">
        <v>113</v>
      </c>
      <c r="AO57" s="153"/>
      <c r="AP57" s="153">
        <f>SUM(AN16:AN55)</f>
        <v>0</v>
      </c>
      <c r="AQ57" s="158" t="s">
        <v>12</v>
      </c>
    </row>
    <row r="58" spans="1:44" ht="18" customHeight="1" thickBot="1" x14ac:dyDescent="0.2">
      <c r="B58" s="8"/>
      <c r="Z58" s="3"/>
      <c r="AI58" s="15"/>
      <c r="AJ58" s="179"/>
      <c r="AK58" s="179"/>
      <c r="AL58" s="179"/>
      <c r="AM58" s="145"/>
      <c r="AN58" s="156"/>
      <c r="AO58" s="157"/>
      <c r="AP58" s="154"/>
      <c r="AQ58" s="159"/>
    </row>
    <row r="59" spans="1:44" ht="30" customHeight="1" x14ac:dyDescent="0.15">
      <c r="B59" s="8"/>
      <c r="V59" s="9"/>
      <c r="W59" s="10"/>
      <c r="X59" s="3"/>
      <c r="Y59" s="10"/>
      <c r="Z59" s="3"/>
    </row>
  </sheetData>
  <mergeCells count="136">
    <mergeCell ref="U11:Y11"/>
    <mergeCell ref="AQ48:AR51"/>
    <mergeCell ref="AQ52:AR55"/>
    <mergeCell ref="AQ16:AR19"/>
    <mergeCell ref="AQ20:AR23"/>
    <mergeCell ref="AQ24:AR27"/>
    <mergeCell ref="AQ28:AR31"/>
    <mergeCell ref="AQ32:AR35"/>
    <mergeCell ref="AQ36:AR39"/>
    <mergeCell ref="AQ40:AR43"/>
    <mergeCell ref="AQ44:AR47"/>
    <mergeCell ref="AN20:AN23"/>
    <mergeCell ref="AN24:AN27"/>
    <mergeCell ref="AN28:AN31"/>
    <mergeCell ref="AN32:AN35"/>
    <mergeCell ref="AN36:AN39"/>
    <mergeCell ref="AN40:AN43"/>
    <mergeCell ref="AN44:AN47"/>
    <mergeCell ref="AN48:AN51"/>
    <mergeCell ref="AO16:AO19"/>
    <mergeCell ref="AP16:AP19"/>
    <mergeCell ref="AO20:AO23"/>
    <mergeCell ref="AP20:AP23"/>
    <mergeCell ref="AO24:AO27"/>
    <mergeCell ref="K1:Y1"/>
    <mergeCell ref="Z1:AB1"/>
    <mergeCell ref="AC1:AD1"/>
    <mergeCell ref="AF1:AG1"/>
    <mergeCell ref="B4:Y4"/>
    <mergeCell ref="B5:E6"/>
    <mergeCell ref="F5:J6"/>
    <mergeCell ref="K5:Y5"/>
    <mergeCell ref="K6:O6"/>
    <mergeCell ref="P6:T6"/>
    <mergeCell ref="P8:T8"/>
    <mergeCell ref="U8:Y8"/>
    <mergeCell ref="U6:Y6"/>
    <mergeCell ref="B7:B8"/>
    <mergeCell ref="C7:E7"/>
    <mergeCell ref="F7:J7"/>
    <mergeCell ref="K7:O7"/>
    <mergeCell ref="P7:T7"/>
    <mergeCell ref="U7:Y7"/>
    <mergeCell ref="C8:E8"/>
    <mergeCell ref="F8:J8"/>
    <mergeCell ref="K8:O8"/>
    <mergeCell ref="B9:B11"/>
    <mergeCell ref="C9:E9"/>
    <mergeCell ref="F9:J9"/>
    <mergeCell ref="K9:O9"/>
    <mergeCell ref="P9:T9"/>
    <mergeCell ref="U9:Y9"/>
    <mergeCell ref="AQ15:AR15"/>
    <mergeCell ref="D16:D18"/>
    <mergeCell ref="A16:A19"/>
    <mergeCell ref="B16:B19"/>
    <mergeCell ref="C16:C19"/>
    <mergeCell ref="AM16:AM19"/>
    <mergeCell ref="AN16:AN19"/>
    <mergeCell ref="C10:E10"/>
    <mergeCell ref="F10:J10"/>
    <mergeCell ref="K10:O10"/>
    <mergeCell ref="P10:T10"/>
    <mergeCell ref="U10:Y10"/>
    <mergeCell ref="AB10:AE11"/>
    <mergeCell ref="AF10:AN11"/>
    <mergeCell ref="C11:E11"/>
    <mergeCell ref="F11:J11"/>
    <mergeCell ref="K11:O11"/>
    <mergeCell ref="P11:T11"/>
    <mergeCell ref="D32:D34"/>
    <mergeCell ref="D28:D30"/>
    <mergeCell ref="A28:A31"/>
    <mergeCell ref="A32:A35"/>
    <mergeCell ref="B28:B31"/>
    <mergeCell ref="B32:B35"/>
    <mergeCell ref="C28:C31"/>
    <mergeCell ref="C32:C35"/>
    <mergeCell ref="AM28:AM31"/>
    <mergeCell ref="AM32:AM35"/>
    <mergeCell ref="D24:D26"/>
    <mergeCell ref="D20:D22"/>
    <mergeCell ref="A20:A23"/>
    <mergeCell ref="A24:A27"/>
    <mergeCell ref="B20:B23"/>
    <mergeCell ref="B24:B27"/>
    <mergeCell ref="C20:C23"/>
    <mergeCell ref="C24:C27"/>
    <mergeCell ref="AM20:AM23"/>
    <mergeCell ref="AM24:AM27"/>
    <mergeCell ref="D48:D50"/>
    <mergeCell ref="D44:D46"/>
    <mergeCell ref="A44:A47"/>
    <mergeCell ref="A48:A51"/>
    <mergeCell ref="B44:B47"/>
    <mergeCell ref="B48:B51"/>
    <mergeCell ref="C44:C47"/>
    <mergeCell ref="C48:C51"/>
    <mergeCell ref="AM44:AM47"/>
    <mergeCell ref="AM48:AM51"/>
    <mergeCell ref="D40:D42"/>
    <mergeCell ref="D36:D38"/>
    <mergeCell ref="A36:A39"/>
    <mergeCell ref="A40:A43"/>
    <mergeCell ref="B36:B39"/>
    <mergeCell ref="B40:B43"/>
    <mergeCell ref="C36:C39"/>
    <mergeCell ref="C40:C43"/>
    <mergeCell ref="AM36:AM39"/>
    <mergeCell ref="AM40:AM43"/>
    <mergeCell ref="AJ57:AK58"/>
    <mergeCell ref="AL57:AL58"/>
    <mergeCell ref="AQ57:AQ58"/>
    <mergeCell ref="D52:D54"/>
    <mergeCell ref="A52:A55"/>
    <mergeCell ref="B52:B55"/>
    <mergeCell ref="C52:C55"/>
    <mergeCell ref="AM52:AM55"/>
    <mergeCell ref="AN52:AN55"/>
    <mergeCell ref="AO44:AO47"/>
    <mergeCell ref="AP44:AP47"/>
    <mergeCell ref="AO48:AO51"/>
    <mergeCell ref="AP48:AP51"/>
    <mergeCell ref="AO52:AO55"/>
    <mergeCell ref="AP52:AP55"/>
    <mergeCell ref="AP57:AP58"/>
    <mergeCell ref="AN57:AO58"/>
    <mergeCell ref="AP24:AP27"/>
    <mergeCell ref="AO28:AO31"/>
    <mergeCell ref="AP28:AP31"/>
    <mergeCell ref="AO32:AO35"/>
    <mergeCell ref="AP32:AP35"/>
    <mergeCell ref="AO36:AO39"/>
    <mergeCell ref="AP36:AP39"/>
    <mergeCell ref="AO40:AO43"/>
    <mergeCell ref="AP40:AP43"/>
  </mergeCells>
  <phoneticPr fontId="1"/>
  <dataValidations count="2">
    <dataValidation type="list" allowBlank="1" showInputMessage="1" showErrorMessage="1" sqref="C16:C55">
      <formula1>"1割,2割,3割"</formula1>
    </dataValidation>
    <dataValidation type="list" showInputMessage="1" showErrorMessage="1" sqref="AM16 AM20 AM24 AM28 AM32 AM36 AM40 AM44 AM48 AM52">
      <formula1>"○,　"</formula1>
    </dataValidation>
  </dataValidations>
  <printOptions horizontalCentered="1"/>
  <pageMargins left="0.31496062992125984" right="0.31496062992125984" top="0.55118110236220474" bottom="0.35433070866141736" header="0.31496062992125984" footer="0.31496062992125984"/>
</worksheet>
</file>